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edc1adminfs01\BWSR\home\csakry\Documents\"/>
    </mc:Choice>
  </mc:AlternateContent>
  <xr:revisionPtr revIDLastSave="0" documentId="8_{90F310A4-20EE-458B-93A3-316471DB0364}" xr6:coauthVersionLast="44" xr6:coauthVersionMax="44" xr10:uidLastSave="{00000000-0000-0000-0000-000000000000}"/>
  <bookViews>
    <workbookView xWindow="21480" yWindow="-120" windowWidth="29040" windowHeight="15840" tabRatio="765" xr2:uid="{00000000-000D-0000-FFFF-FFFF00000000}"/>
  </bookViews>
  <sheets>
    <sheet name="Datasheet Instructions" sheetId="3" r:id="rId1"/>
    <sheet name="Rapid Approach Screening" sheetId="1" r:id="rId2"/>
    <sheet name="Standard Approach Assessment" sheetId="2" r:id="rId3"/>
    <sheet name="Selected Practices" sheetId="7" r:id="rId4"/>
    <sheet name="State Monarch BMPs" sheetId="4" r:id="rId5"/>
    <sheet name="TN9_Table 3" sheetId="6" r:id="rId6"/>
  </sheets>
  <definedNames>
    <definedName name="_xlnm._FilterDatabase" localSheetId="3" hidden="1">'Selected Practices'!$B$2:$D$45</definedName>
    <definedName name="Burning" localSheetId="4">'State Monarch BMPs'!$A$41</definedName>
    <definedName name="Coordinate_Activities_with_Neighbors" localSheetId="4">'State Monarch BMPs'!$A$37</definedName>
    <definedName name="Grazing" localSheetId="4">'State Monarch BMPs'!$A$51</definedName>
    <definedName name="Herbicide_Applications" localSheetId="4">'State Monarch BMPs'!$A$55</definedName>
    <definedName name="Iowa_NRCS_Best_Practices_for_Monarch_DRA" localSheetId="4">'State Monarch BMPs'!$A$17</definedName>
    <definedName name="Look_Before_Acting" localSheetId="4">'State Monarch BMPs'!$A$33</definedName>
    <definedName name="Mowing_and_Haying" localSheetId="4">'State Monarch BMPs'!$A$61</definedName>
    <definedName name="_xlnm.Print_Area" localSheetId="0">'Datasheet Instructions'!$A$1:$BG$29</definedName>
    <definedName name="_xlnm.Print_Area" localSheetId="1">'Rapid Approach Screening'!$A$1:$BG$19</definedName>
    <definedName name="_xlnm.Print_Area" localSheetId="3">'Selected Practices'!$B$1:$D$47</definedName>
    <definedName name="_xlnm.Print_Area" localSheetId="2">'Standard Approach Assessment'!$A$1:$BH$110</definedName>
    <definedName name="_xlnm.Print_Area" localSheetId="4">'State Monarch BMPs'!$A$1:$O$188</definedName>
    <definedName name="_xlnm.Print_Area" localSheetId="5">'TN9_Table 3'!$A$1:$S$195</definedName>
    <definedName name="Tillage" localSheetId="4">'State Monarch BMPs'!$A$68</definedName>
    <definedName name="Use_Approved_Decision_Support_Tools" localSheetId="4">'State Monarch BMPs'!$A$23</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27" i="2" l="1"/>
  <c r="BC27" i="2"/>
  <c r="I27" i="2"/>
  <c r="I25" i="2"/>
  <c r="BH19" i="2" l="1"/>
  <c r="BC19" i="2"/>
  <c r="I19" i="2"/>
  <c r="BG37" i="2" l="1"/>
  <c r="I16" i="2" l="1"/>
  <c r="BC16" i="2"/>
  <c r="BH17" i="2"/>
  <c r="I13" i="2"/>
  <c r="BC13" i="2"/>
  <c r="BH14" i="2"/>
  <c r="BG67" i="2" l="1"/>
  <c r="BG53" i="2"/>
  <c r="BB43" i="2" l="1"/>
  <c r="BH29" i="2"/>
  <c r="I11" i="2"/>
  <c r="BC11" i="2"/>
  <c r="BA60" i="2"/>
  <c r="BA61" i="2"/>
  <c r="BA59" i="2"/>
  <c r="BA55" i="2"/>
  <c r="BB48" i="2"/>
  <c r="BB39" i="2"/>
  <c r="BA75" i="2"/>
  <c r="BB47" i="2"/>
  <c r="BC29" i="2"/>
  <c r="I29" i="2"/>
  <c r="BC31" i="2"/>
  <c r="BH49" i="2" l="1"/>
  <c r="BH24" i="2" l="1"/>
  <c r="BH9" i="2"/>
  <c r="I24" i="2"/>
  <c r="I9" i="2"/>
  <c r="BA74" i="2"/>
  <c r="BA76" i="2" l="1"/>
  <c r="BA69" i="2"/>
  <c r="G43" i="2" l="1"/>
  <c r="I31" i="2"/>
  <c r="BH25" i="2"/>
  <c r="BH63" i="2" l="1"/>
  <c r="BH62" i="2"/>
  <c r="BH61" i="2"/>
  <c r="BH57" i="2"/>
  <c r="BH56" i="2"/>
  <c r="BH55" i="2"/>
  <c r="BH77" i="2"/>
  <c r="BH76" i="2"/>
  <c r="BH72" i="2"/>
  <c r="BH71" i="2"/>
  <c r="BH69" i="2"/>
  <c r="BH48" i="2"/>
  <c r="BH44" i="2"/>
  <c r="BH43" i="2"/>
  <c r="BH41" i="2"/>
  <c r="BH39" i="2"/>
  <c r="BH33" i="2"/>
  <c r="BH31" i="2"/>
  <c r="BH11" i="2"/>
  <c r="BK24" i="2" l="1"/>
  <c r="BK10" i="2"/>
  <c r="BK69" i="2"/>
  <c r="BK55" i="2"/>
  <c r="BK40" i="2"/>
  <c r="G39" i="2"/>
  <c r="G41" i="2"/>
  <c r="G44" i="2"/>
  <c r="G48" i="2"/>
  <c r="G49" i="2"/>
  <c r="AN93" i="2" l="1"/>
  <c r="BM93" i="2" s="1"/>
  <c r="AR93" i="2" s="1"/>
  <c r="Y93" i="2"/>
  <c r="BL93" i="2" l="1"/>
  <c r="AD93" i="2" s="1"/>
  <c r="BA93" i="2"/>
  <c r="BN93" i="2" s="1"/>
  <c r="BE93" i="2" s="1"/>
  <c r="BC25" i="2"/>
  <c r="I56" i="2" l="1"/>
  <c r="I77" i="2"/>
  <c r="I76" i="2"/>
  <c r="I72" i="2"/>
  <c r="I71" i="2"/>
  <c r="I69" i="2"/>
  <c r="I63" i="2"/>
  <c r="I62" i="2"/>
  <c r="I61" i="2"/>
  <c r="I57" i="2"/>
  <c r="I55" i="2"/>
  <c r="I33" i="2" l="1"/>
  <c r="BI24" i="2" s="1"/>
  <c r="BI10" i="2"/>
  <c r="BJ10" i="2" l="1"/>
  <c r="BC33" i="2" l="1"/>
  <c r="BJ24" i="2" s="1"/>
  <c r="BJ40" i="2" l="1"/>
  <c r="Y88" i="2" s="1"/>
  <c r="BL88" i="2" l="1"/>
  <c r="AD88" i="2" s="1"/>
  <c r="BI69" i="2"/>
  <c r="BI55" i="2"/>
  <c r="AN82" i="2" s="1"/>
  <c r="BM82" i="2" s="1"/>
  <c r="AR82" i="2" s="1"/>
  <c r="BI40" i="2"/>
  <c r="Y82" i="2" s="1"/>
  <c r="BL82" i="2" l="1"/>
  <c r="AD82" i="2" s="1"/>
  <c r="BA82" i="2"/>
  <c r="BN82" i="2" s="1"/>
  <c r="BE82" i="2" s="1"/>
  <c r="BJ55" i="2"/>
  <c r="BJ69" i="2"/>
  <c r="AN88" i="2" l="1"/>
  <c r="BM88" i="2" s="1"/>
  <c r="AR88" i="2" s="1"/>
  <c r="BA88" i="2" l="1"/>
  <c r="BN88" i="2" s="1"/>
  <c r="BE8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Oja, Mark - NRCS, St. Paul, MN</author>
    <author>Cronin, James - NRCS, Des Moines, IA</author>
  </authors>
  <commentList>
    <comment ref="BG8" authorId="0" shapeId="0" xr:uid="{00000000-0006-0000-0200-000001000000}">
      <text>
        <r>
          <rPr>
            <sz val="9"/>
            <color indexed="81"/>
            <rFont val="Tahoma"/>
            <family val="2"/>
          </rPr>
          <t>Score the "Applied Condition" based on the appropriate "Benchmark" point category</t>
        </r>
      </text>
    </comment>
    <comment ref="BG23" authorId="1" shapeId="0" xr:uid="{00000000-0006-0000-0200-000002000000}">
      <text>
        <r>
          <rPr>
            <sz val="9"/>
            <color indexed="81"/>
            <rFont val="Tahoma"/>
            <family val="2"/>
          </rPr>
          <t xml:space="preserve">Score the "Applied Condition" based on the appropriate "Benchmark" point category
</t>
        </r>
      </text>
    </comment>
    <comment ref="BG38" authorId="0" shapeId="0" xr:uid="{00000000-0006-0000-0200-000003000000}">
      <text>
        <r>
          <rPr>
            <sz val="9"/>
            <color indexed="81"/>
            <rFont val="Tahoma"/>
            <family val="2"/>
          </rPr>
          <t xml:space="preserve">Score the "Applied Condition" based on the appropriate "Benchmark" point category
</t>
        </r>
      </text>
    </comment>
    <comment ref="BF54" authorId="0" shapeId="0" xr:uid="{00000000-0006-0000-0200-000004000000}">
      <text>
        <r>
          <rPr>
            <sz val="9"/>
            <color indexed="81"/>
            <rFont val="Tahoma"/>
            <family val="2"/>
          </rPr>
          <t>Score the "Applied Condition" based on the appropriate "Benchmark" point category</t>
        </r>
      </text>
    </comment>
    <comment ref="BG68" authorId="0" shapeId="0" xr:uid="{00000000-0006-0000-0200-000005000000}">
      <text>
        <r>
          <rPr>
            <sz val="9"/>
            <color indexed="81"/>
            <rFont val="Tahoma"/>
            <family val="2"/>
          </rPr>
          <t>Score the "Applied Condition" based on the appropriate "Benchmark" point category</t>
        </r>
      </text>
    </comment>
  </commentList>
</comments>
</file>

<file path=xl/sharedStrings.xml><?xml version="1.0" encoding="utf-8"?>
<sst xmlns="http://schemas.openxmlformats.org/spreadsheetml/2006/main" count="311" uniqueCount="219">
  <si>
    <r>
      <rPr>
        <b/>
        <sz val="12"/>
        <rFont val="Arial"/>
        <family val="2"/>
      </rPr>
      <t>STEP 2:  RAPID APPROACH: SCREENING LEVEL CRITERIA EVALUATION OF ASSESSMENT AREAS</t>
    </r>
  </si>
  <si>
    <r>
      <rPr>
        <b/>
        <sz val="11"/>
        <rFont val="Arial"/>
        <family val="2"/>
      </rPr>
      <t>Select Appropriate Monarch Plant Community Type for AA</t>
    </r>
  </si>
  <si>
    <r>
      <rPr>
        <b/>
        <sz val="11"/>
        <rFont val="Arial"/>
        <family val="2"/>
      </rPr>
      <t>Benchmark Rating</t>
    </r>
  </si>
  <si>
    <r>
      <rPr>
        <b/>
        <sz val="11"/>
        <rFont val="Arial"/>
        <family val="2"/>
      </rPr>
      <t>Planned Rating</t>
    </r>
  </si>
  <si>
    <t>Crop</t>
  </si>
  <si>
    <t>Poor</t>
  </si>
  <si>
    <t>Monotypic Grasses</t>
  </si>
  <si>
    <t>Brush</t>
  </si>
  <si>
    <t>Benchmark Score</t>
  </si>
  <si>
    <t>Planned Score</t>
  </si>
  <si>
    <t>Number of Stems</t>
  </si>
  <si>
    <r>
      <rPr>
        <b/>
        <sz val="11"/>
        <rFont val="Arial"/>
        <family val="2"/>
      </rPr>
      <t xml:space="preserve">0.00 </t>
    </r>
    <r>
      <rPr>
        <b/>
        <sz val="11"/>
        <color rgb="FF221F1F"/>
        <rFont val="Arial"/>
        <family val="2"/>
      </rPr>
      <t xml:space="preserve">– </t>
    </r>
    <r>
      <rPr>
        <b/>
        <sz val="11"/>
        <rFont val="Arial"/>
        <family val="2"/>
      </rPr>
      <t>0.25 (</t>
    </r>
    <r>
      <rPr>
        <b/>
        <i/>
        <sz val="11"/>
        <rFont val="Arial"/>
        <family val="2"/>
      </rPr>
      <t>poor</t>
    </r>
    <r>
      <rPr>
        <b/>
        <sz val="11"/>
        <rFont val="Arial"/>
        <family val="2"/>
      </rPr>
      <t>)</t>
    </r>
  </si>
  <si>
    <r>
      <rPr>
        <b/>
        <sz val="11"/>
        <rFont val="Arial"/>
        <family val="2"/>
      </rPr>
      <t xml:space="preserve">0.26 </t>
    </r>
    <r>
      <rPr>
        <b/>
        <sz val="11"/>
        <color rgb="FF221F1F"/>
        <rFont val="Arial"/>
        <family val="2"/>
      </rPr>
      <t xml:space="preserve">– </t>
    </r>
    <r>
      <rPr>
        <b/>
        <sz val="11"/>
        <rFont val="Arial"/>
        <family val="2"/>
      </rPr>
      <t>0.49 (</t>
    </r>
    <r>
      <rPr>
        <b/>
        <i/>
        <sz val="11"/>
        <rFont val="Arial"/>
        <family val="2"/>
      </rPr>
      <t>fair</t>
    </r>
    <r>
      <rPr>
        <b/>
        <sz val="11"/>
        <rFont val="Arial"/>
        <family val="2"/>
      </rPr>
      <t>)</t>
    </r>
  </si>
  <si>
    <r>
      <rPr>
        <b/>
        <sz val="11"/>
        <color rgb="FF221F1F"/>
        <rFont val="Arial"/>
        <family val="2"/>
      </rPr>
      <t>0.50 – 0.74 (</t>
    </r>
    <r>
      <rPr>
        <b/>
        <i/>
        <sz val="11"/>
        <color rgb="FF221F1F"/>
        <rFont val="Arial"/>
        <family val="2"/>
      </rPr>
      <t>good</t>
    </r>
    <r>
      <rPr>
        <b/>
        <sz val="11"/>
        <color rgb="FF221F1F"/>
        <rFont val="Arial"/>
        <family val="2"/>
      </rPr>
      <t>)</t>
    </r>
  </si>
  <si>
    <r>
      <rPr>
        <b/>
        <sz val="11"/>
        <color rgb="FF221F1F"/>
        <rFont val="Arial"/>
        <family val="2"/>
      </rPr>
      <t>0.75 – 1.00 (</t>
    </r>
    <r>
      <rPr>
        <b/>
        <i/>
        <sz val="11"/>
        <color rgb="FF221F1F"/>
        <rFont val="Arial"/>
        <family val="2"/>
      </rPr>
      <t>excellent</t>
    </r>
    <r>
      <rPr>
        <b/>
        <sz val="11"/>
        <color rgb="FF221F1F"/>
        <rFont val="Arial"/>
        <family val="2"/>
      </rPr>
      <t>)</t>
    </r>
  </si>
  <si>
    <r>
      <rPr>
        <b/>
        <sz val="11"/>
        <rFont val="Arial"/>
        <family val="2"/>
      </rPr>
      <t>V</t>
    </r>
    <r>
      <rPr>
        <b/>
        <vertAlign val="superscript"/>
        <sz val="11"/>
        <rFont val="Arial"/>
        <family val="2"/>
      </rPr>
      <t>WMR</t>
    </r>
    <r>
      <rPr>
        <b/>
        <sz val="11"/>
        <rFont val="Arial"/>
        <family val="2"/>
      </rPr>
      <t>: Weed Management Risk Condition</t>
    </r>
  </si>
  <si>
    <r>
      <rPr>
        <b/>
        <sz val="11"/>
        <rFont val="Arial"/>
        <family val="2"/>
      </rPr>
      <t>Selected Alternatives</t>
    </r>
    <r>
      <rPr>
        <b/>
        <sz val="7"/>
        <rFont val="Arial"/>
        <family val="2"/>
      </rPr>
      <t xml:space="preserve"> </t>
    </r>
    <r>
      <rPr>
        <b/>
        <sz val="11"/>
        <rFont val="Arial"/>
        <family val="2"/>
      </rPr>
      <t xml:space="preserve">(STEP 4)
</t>
    </r>
    <r>
      <rPr>
        <b/>
        <sz val="11"/>
        <rFont val="Arial"/>
        <family val="2"/>
      </rPr>
      <t xml:space="preserve">(Unless selected, label AA as </t>
    </r>
    <r>
      <rPr>
        <b/>
        <i/>
        <sz val="11"/>
        <rFont val="Arial"/>
        <family val="2"/>
      </rPr>
      <t xml:space="preserve">OUT </t>
    </r>
    <r>
      <rPr>
        <b/>
        <sz val="11"/>
        <rFont val="Arial"/>
        <family val="2"/>
      </rPr>
      <t>on the project map)</t>
    </r>
  </si>
  <si>
    <r>
      <rPr>
        <b/>
        <sz val="11"/>
        <rFont val="Arial"/>
        <family val="2"/>
      </rPr>
      <t xml:space="preserve">Selected Alternatives (STEP 4)
(Unless selected, label AA as </t>
    </r>
    <r>
      <rPr>
        <b/>
        <i/>
        <sz val="11"/>
        <rFont val="Arial"/>
        <family val="2"/>
      </rPr>
      <t xml:space="preserve">OUT </t>
    </r>
    <r>
      <rPr>
        <b/>
        <sz val="11"/>
        <rFont val="Arial"/>
        <family val="2"/>
      </rPr>
      <t>on the project map)</t>
    </r>
  </si>
  <si>
    <t>Owner/Operator:</t>
  </si>
  <si>
    <t>Identification # (farm, tract, field #, etc as required):</t>
  </si>
  <si>
    <t>Field Office:</t>
  </si>
  <si>
    <t>NRCS Planner and/or Consulting Biologist (NRCS or Partner):</t>
  </si>
  <si>
    <t>Date:</t>
  </si>
  <si>
    <t>Acres:</t>
  </si>
  <si>
    <t>ROP Location (Latitude)</t>
  </si>
  <si>
    <t>ROP Location (Longitude)</t>
  </si>
  <si>
    <t>Compass Bearing:</t>
  </si>
  <si>
    <r>
      <rPr>
        <sz val="11"/>
        <color rgb="FF221F1F"/>
        <rFont val="Arial"/>
        <family val="2"/>
      </rPr>
      <t xml:space="preserve">Milkweed absent in belt transects </t>
    </r>
    <r>
      <rPr>
        <sz val="11"/>
        <rFont val="Arial"/>
        <family val="2"/>
      </rPr>
      <t>and the AA (</t>
    </r>
    <r>
      <rPr>
        <b/>
        <sz val="11"/>
        <rFont val="Arial"/>
        <family val="2"/>
      </rPr>
      <t>0.10</t>
    </r>
    <r>
      <rPr>
        <sz val="11"/>
        <rFont val="Arial"/>
        <family val="2"/>
      </rPr>
      <t>)</t>
    </r>
  </si>
  <si>
    <t>ROP Label:     1</t>
  </si>
  <si>
    <t>ROP Label:     2</t>
  </si>
  <si>
    <t xml:space="preserve">ROP Label:     3 </t>
  </si>
  <si>
    <r>
      <rPr>
        <b/>
        <sz val="14"/>
        <color rgb="FF000000"/>
        <rFont val="Arial"/>
        <family val="2"/>
      </rPr>
      <t>STEP 1</t>
    </r>
    <r>
      <rPr>
        <b/>
        <sz val="12"/>
        <color rgb="FF000000"/>
        <rFont val="Arial"/>
        <family val="2"/>
      </rPr>
      <t>:</t>
    </r>
    <r>
      <rPr>
        <sz val="12"/>
        <color rgb="FF000000"/>
        <rFont val="Arial"/>
        <family val="2"/>
      </rPr>
      <t xml:space="preserve">  Complete Landowner, Farm and transect location information (if applicable).  Insert notes as necessary.</t>
    </r>
  </si>
  <si>
    <r>
      <t>V</t>
    </r>
    <r>
      <rPr>
        <b/>
        <vertAlign val="superscript"/>
        <sz val="11"/>
        <rFont val="Arial"/>
        <family val="2"/>
      </rPr>
      <t>FC</t>
    </r>
    <r>
      <rPr>
        <b/>
        <sz val="11"/>
        <rFont val="Arial"/>
        <family val="2"/>
      </rPr>
      <t>:  Average nectaring forb cover within the AA</t>
    </r>
  </si>
  <si>
    <r>
      <t>V</t>
    </r>
    <r>
      <rPr>
        <b/>
        <vertAlign val="superscript"/>
        <sz val="11"/>
        <rFont val="Arial"/>
        <family val="2"/>
      </rPr>
      <t>FR</t>
    </r>
    <r>
      <rPr>
        <b/>
        <sz val="11"/>
        <rFont val="Arial"/>
        <family val="2"/>
      </rPr>
      <t>:  Average number of nectaring forb-species within the AA.</t>
    </r>
  </si>
  <si>
    <r>
      <t xml:space="preserve">A Benchmark Habitat Condition Rating will be generated.  Determine the benchmark rating; Poor, Fair, Good or Excellent.  </t>
    </r>
    <r>
      <rPr>
        <b/>
        <i/>
        <sz val="12"/>
        <color rgb="FF000000"/>
        <rFont val="Arial"/>
        <family val="2"/>
      </rPr>
      <t>A rating of Good or Excellent is required to meet planning criteria.</t>
    </r>
  </si>
  <si>
    <t>Habitat Condition Score Ranges (and Associated Ratings)</t>
  </si>
  <si>
    <t xml:space="preserve">      Benchmark Condition</t>
  </si>
  <si>
    <t>Average</t>
  </si>
  <si>
    <r>
      <t xml:space="preserve">For AA's that do not meet minimum planning criteria, or the decision maker wishes to improve the benchmark habitat quality, review the associated planning alternatives relative to the existing benchmark rating.  </t>
    </r>
    <r>
      <rPr>
        <b/>
        <i/>
        <u/>
        <sz val="12"/>
        <color rgb="FF000000"/>
        <rFont val="Arial"/>
        <family val="2"/>
      </rPr>
      <t>Place an "X" in the appropriate yellow check box for the planning alternative</t>
    </r>
    <r>
      <rPr>
        <sz val="12"/>
        <color rgb="FF000000"/>
        <rFont val="Arial"/>
        <family val="2"/>
      </rPr>
      <t xml:space="preserve"> that the decision maker chooses.  Complete this for each variable.  </t>
    </r>
  </si>
  <si>
    <t>Applied Score</t>
  </si>
  <si>
    <t>Monarch Wildlife Habitat Evaluation Guide (WHEG)                                                                                                      2018</t>
  </si>
  <si>
    <t>NOTES:</t>
  </si>
  <si>
    <r>
      <rPr>
        <b/>
        <u/>
        <sz val="12"/>
        <color rgb="FF000000"/>
        <rFont val="Arial"/>
        <family val="2"/>
      </rPr>
      <t>STEP 1: GENERAL INSTRUCTIONS.</t>
    </r>
    <r>
      <rPr>
        <sz val="11"/>
        <color rgb="FF000000"/>
        <rFont val="Arial"/>
        <family val="2"/>
      </rPr>
      <t xml:space="preserve">  All assessment areas will be evaluated on a separate datasheet.  If a factor is not applicable do not score that factor.  While every factor may not fit every situation, the WHEG should be completed by placing the corresponding score in the "Benchmark" column which most closely represents that factor.  Planners should carefully asses each factor prior to assigning the score to a particular situation.  This score represents the habitat in its current, untreated state.  Interpolate between values if necessary.  All scores are for current year (previous 12 months) unless otherwise stated.  The "Planned" column is the expected score when the conservation plan or practice is established.  If a factor is scored as N/A do not count that factor in the total. </t>
    </r>
    <r>
      <rPr>
        <b/>
        <sz val="11"/>
        <color rgb="FF000000"/>
        <rFont val="Arial"/>
        <family val="2"/>
      </rPr>
      <t xml:space="preserve"> In order to achieve the RMS planning criteria of &gt;0.50, the "planned" rating must be </t>
    </r>
    <r>
      <rPr>
        <b/>
        <i/>
        <sz val="11"/>
        <color rgb="FF000000"/>
        <rFont val="Arial"/>
        <family val="2"/>
      </rPr>
      <t xml:space="preserve">good </t>
    </r>
    <r>
      <rPr>
        <b/>
        <sz val="11"/>
        <color rgb="FF000000"/>
        <rFont val="Arial"/>
        <family val="2"/>
      </rPr>
      <t>or greater.</t>
    </r>
  </si>
  <si>
    <t>Benchmark Composite Score</t>
  </si>
  <si>
    <r>
      <rPr>
        <b/>
        <sz val="14"/>
        <color rgb="FF000000"/>
        <rFont val="Arial"/>
        <family val="2"/>
      </rPr>
      <t>STEP 2:</t>
    </r>
    <r>
      <rPr>
        <sz val="12"/>
        <color rgb="FF000000"/>
        <rFont val="Arial"/>
        <family val="2"/>
      </rPr>
      <t xml:space="preserve">   Complete Plant Community Type screening.  If the plant community type is; Crop, Monotypic Grasses or Brush, then the default Benchmark Rating is </t>
    </r>
    <r>
      <rPr>
        <b/>
        <sz val="12"/>
        <color rgb="FF000000"/>
        <rFont val="Arial"/>
        <family val="2"/>
      </rPr>
      <t xml:space="preserve">POOR and </t>
    </r>
    <r>
      <rPr>
        <b/>
        <i/>
        <sz val="12"/>
        <color rgb="FF000000"/>
        <rFont val="Arial"/>
        <family val="2"/>
      </rPr>
      <t>the AA benchmark condition does not meet minimum Planning Criteria</t>
    </r>
    <r>
      <rPr>
        <sz val="12"/>
        <color rgb="FF000000"/>
        <rFont val="Arial"/>
        <family val="2"/>
      </rPr>
      <t>.  Review the associated Planning Alternative for the selected plant community type. Check the box if the decision maker accepts the planning alternatives.  By agreeing to establish Monarch habitat in accordance with CPS 327 - Conservation Cover,</t>
    </r>
    <r>
      <rPr>
        <b/>
        <i/>
        <sz val="12"/>
        <color rgb="FF000000"/>
        <rFont val="Arial"/>
        <family val="2"/>
      </rPr>
      <t xml:space="preserve"> the AA planned condition meets Planning Criteria of </t>
    </r>
    <r>
      <rPr>
        <b/>
        <i/>
        <u/>
        <sz val="12"/>
        <color rgb="FF000000"/>
        <rFont val="Arial"/>
        <family val="2"/>
      </rPr>
      <t>&gt;</t>
    </r>
    <r>
      <rPr>
        <b/>
        <i/>
        <sz val="12"/>
        <color rgb="FF000000"/>
        <rFont val="Arial"/>
        <family val="2"/>
      </rPr>
      <t xml:space="preserve"> 0.50.</t>
    </r>
    <r>
      <rPr>
        <sz val="12"/>
        <color rgb="FF000000"/>
        <rFont val="Arial"/>
        <family val="2"/>
      </rPr>
      <t xml:space="preserve">  Print and retain Page 1 of the WHEG for documentation.</t>
    </r>
  </si>
  <si>
    <t xml:space="preserve">STEP 4:  DETERMINE PLANNED HABITAT CONDITION RATING                       </t>
  </si>
  <si>
    <t>STEPS 5-6: DOCUMENT DECISIONS AND EVALUATE PLAN IMPLEMENTATION (APPLIED CONDITION)</t>
  </si>
  <si>
    <t>B</t>
  </si>
  <si>
    <t>P</t>
  </si>
  <si>
    <t>A</t>
  </si>
  <si>
    <t>Monarch Wildlife Habitat Evaluation Guide (WHEG): Midwest Edition 2.0                                                                     2018</t>
  </si>
  <si>
    <t>Benchmark Score  Breeding Habitat</t>
  </si>
  <si>
    <t>Benchmark Score   Nectaring Habitat</t>
  </si>
  <si>
    <t>Planned Score/Rating  Breeding Habitat</t>
  </si>
  <si>
    <t>Planned Score/Rating              Nectaring Habitat</t>
  </si>
  <si>
    <t>Planned Composite Score/Rating</t>
  </si>
  <si>
    <t>Applied Score/Rating  Breeding Habitat</t>
  </si>
  <si>
    <t>Applied Score/Rating   Nectaring Habitat</t>
  </si>
  <si>
    <t>Applied Composite Score/Rating</t>
  </si>
  <si>
    <t>BENCHMARK HABITAT CONDITION</t>
  </si>
  <si>
    <t>PLANNED HABITAT CONDITION</t>
  </si>
  <si>
    <t>APPLIED HABITAT CONDITION</t>
  </si>
  <si>
    <t>P3</t>
  </si>
  <si>
    <t>P2</t>
  </si>
  <si>
    <t>P1</t>
  </si>
  <si>
    <t>ROP 1</t>
  </si>
  <si>
    <t>ROP 2</t>
  </si>
  <si>
    <t>ROP 3</t>
  </si>
  <si>
    <t>Applied
Score</t>
  </si>
  <si>
    <t xml:space="preserve">Assessment Area:  </t>
  </si>
  <si>
    <r>
      <t xml:space="preserve">Milkweed absent in belt transects; however, individual milkweed stems present in the AA </t>
    </r>
    <r>
      <rPr>
        <b/>
        <sz val="11"/>
        <color rgb="FF221F1F"/>
        <rFont val="Arial"/>
        <family val="2"/>
      </rPr>
      <t>(0.15)</t>
    </r>
  </si>
  <si>
    <t>Apply this step only to  plant community type: OTHER PRIMARILY HERBACEOUS COMMUNITIES.</t>
  </si>
  <si>
    <t>Number of 
Stems</t>
  </si>
  <si>
    <t xml:space="preserve">Transect Data (milkweed density):  </t>
  </si>
  <si>
    <t xml:space="preserve">Plot Data (forb cover):  </t>
  </si>
  <si>
    <t xml:space="preserve">Plot Data (forb richness):  </t>
  </si>
  <si>
    <r>
      <t xml:space="preserve">AA meets all conditions described  for a score of 0.5 (above), AND the Client agrees to implement off-site drift prevention or mitigation practices and/or techniques from Table 3 of TN 190-AGR-9 totaling an index score of at least 20.  </t>
    </r>
    <r>
      <rPr>
        <b/>
        <sz val="11"/>
        <rFont val="Arial"/>
        <family val="2"/>
      </rPr>
      <t>(0.85)</t>
    </r>
  </si>
  <si>
    <r>
      <t xml:space="preserve"> </t>
    </r>
    <r>
      <rPr>
        <i/>
        <sz val="11"/>
        <color rgb="FF000000"/>
        <rFont val="Arial"/>
        <family val="2"/>
      </rPr>
      <t>Check this box if:</t>
    </r>
  </si>
  <si>
    <t>Code</t>
  </si>
  <si>
    <t>Upland Wildlife Habitat Management</t>
  </si>
  <si>
    <t>Brush Management</t>
  </si>
  <si>
    <t>Herbaceous Weed Treatment</t>
  </si>
  <si>
    <t>High Tunnel System</t>
  </si>
  <si>
    <t>Conservation Cover</t>
  </si>
  <si>
    <t>Conservation Crop Rotation</t>
  </si>
  <si>
    <t xml:space="preserve">Residue and Tillage Management, No-Till </t>
  </si>
  <si>
    <t>Prescribed Burning</t>
  </si>
  <si>
    <t>Cover Crop</t>
  </si>
  <si>
    <t>Critical Area Planting</t>
  </si>
  <si>
    <t xml:space="preserve">Residue and Tillage Management, Reduced Till </t>
  </si>
  <si>
    <t>Well Decommissioning</t>
  </si>
  <si>
    <t>Dike</t>
  </si>
  <si>
    <t>Diversion</t>
  </si>
  <si>
    <t>Pond</t>
  </si>
  <si>
    <t>Fence</t>
  </si>
  <si>
    <t>Field Border</t>
  </si>
  <si>
    <t>Riparian Herbaceous Cover</t>
  </si>
  <si>
    <t>Riparian Forest Buffer</t>
  </si>
  <si>
    <t>Filter Strip</t>
  </si>
  <si>
    <t>Fire Break</t>
  </si>
  <si>
    <t>Fish Passage</t>
  </si>
  <si>
    <t>Mulching</t>
  </si>
  <si>
    <t>Obstruction Removal</t>
  </si>
  <si>
    <t>Forage Harvest Management</t>
  </si>
  <si>
    <t>Livestock Pipeline</t>
  </si>
  <si>
    <t>Prescribed Grazing</t>
  </si>
  <si>
    <t>Pumping Plant</t>
  </si>
  <si>
    <t>Heavy Use Area Protection</t>
  </si>
  <si>
    <t>Structure for Water Control</t>
  </si>
  <si>
    <t>Nutrient Management</t>
  </si>
  <si>
    <t>Integrated Pest Management</t>
  </si>
  <si>
    <t>Subsurface Drain</t>
  </si>
  <si>
    <t>Watering Facility</t>
  </si>
  <si>
    <t>Underground Outlet</t>
  </si>
  <si>
    <t>Water Well</t>
  </si>
  <si>
    <t>Wetland Wildlife Habitat Management</t>
  </si>
  <si>
    <t>Early Successional Habitat Development/Management</t>
  </si>
  <si>
    <t>Wetland Restoration</t>
  </si>
  <si>
    <t>Wetland Enhancement</t>
  </si>
  <si>
    <r>
      <t>Planned Score</t>
    </r>
    <r>
      <rPr>
        <b/>
        <vertAlign val="superscript"/>
        <sz val="11"/>
        <rFont val="Arial"/>
        <family val="2"/>
      </rPr>
      <t>7</t>
    </r>
  </si>
  <si>
    <r>
      <t xml:space="preserve">&gt; 3.5 in the transect and two or more species 
</t>
    </r>
    <r>
      <rPr>
        <i/>
        <sz val="11"/>
        <rFont val="Arial"/>
        <family val="2"/>
      </rPr>
      <t xml:space="preserve">Asclepias </t>
    </r>
    <r>
      <rPr>
        <sz val="11"/>
        <rFont val="Arial"/>
        <family val="2"/>
      </rPr>
      <t>represented in V</t>
    </r>
    <r>
      <rPr>
        <vertAlign val="superscript"/>
        <sz val="11"/>
        <rFont val="Arial"/>
        <family val="2"/>
      </rPr>
      <t>MWD</t>
    </r>
    <r>
      <rPr>
        <sz val="11"/>
        <rFont val="Arial"/>
        <family val="2"/>
      </rPr>
      <t xml:space="preserve">  </t>
    </r>
    <r>
      <rPr>
        <b/>
        <sz val="11"/>
        <rFont val="Arial"/>
        <family val="2"/>
      </rPr>
      <t>(1.00)</t>
    </r>
  </si>
  <si>
    <t>Ecological Site Description 
(if available):</t>
  </si>
  <si>
    <r>
      <t xml:space="preserve">V </t>
    </r>
    <r>
      <rPr>
        <b/>
        <vertAlign val="superscript"/>
        <sz val="11"/>
        <color rgb="FF000000"/>
        <rFont val="Arial"/>
        <family val="2"/>
      </rPr>
      <t>IR</t>
    </r>
    <r>
      <rPr>
        <b/>
        <sz val="11"/>
        <color rgb="FF000000"/>
        <rFont val="Arial"/>
        <family val="2"/>
      </rPr>
      <t>: Insecticide Risk condition</t>
    </r>
    <r>
      <rPr>
        <b/>
        <vertAlign val="superscript"/>
        <sz val="11"/>
        <color rgb="FF000000"/>
        <rFont val="Arial"/>
        <family val="2"/>
      </rPr>
      <t>3</t>
    </r>
  </si>
  <si>
    <r>
      <t>Selected Alternatives</t>
    </r>
    <r>
      <rPr>
        <b/>
        <vertAlign val="superscript"/>
        <sz val="11"/>
        <rFont val="Arial"/>
        <family val="2"/>
      </rPr>
      <t>4</t>
    </r>
    <r>
      <rPr>
        <b/>
        <sz val="11"/>
        <rFont val="Arial"/>
        <family val="2"/>
      </rPr>
      <t xml:space="preserve"> (STEP 4)
(Unless selected, label AA as </t>
    </r>
    <r>
      <rPr>
        <b/>
        <i/>
        <sz val="11"/>
        <rFont val="Arial"/>
        <family val="2"/>
      </rPr>
      <t xml:space="preserve">OUT </t>
    </r>
    <r>
      <rPr>
        <b/>
        <sz val="11"/>
        <rFont val="Arial"/>
        <family val="2"/>
      </rPr>
      <t>on the project map)</t>
    </r>
  </si>
  <si>
    <r>
      <t>Planned Score</t>
    </r>
    <r>
      <rPr>
        <b/>
        <vertAlign val="superscript"/>
        <sz val="11"/>
        <rFont val="Arial"/>
        <family val="2"/>
      </rPr>
      <t>5</t>
    </r>
  </si>
  <si>
    <r>
      <t>Selected Alternatives</t>
    </r>
    <r>
      <rPr>
        <b/>
        <vertAlign val="superscript"/>
        <sz val="11"/>
        <rFont val="Arial"/>
        <family val="2"/>
      </rPr>
      <t>6</t>
    </r>
    <r>
      <rPr>
        <b/>
        <sz val="11"/>
        <rFont val="Arial"/>
        <family val="2"/>
      </rPr>
      <t xml:space="preserve"> (STEP 4)
(Unless selected, label AA as </t>
    </r>
    <r>
      <rPr>
        <b/>
        <i/>
        <sz val="11"/>
        <rFont val="Arial"/>
        <family val="2"/>
      </rPr>
      <t xml:space="preserve">OUT </t>
    </r>
    <r>
      <rPr>
        <b/>
        <sz val="11"/>
        <rFont val="Arial"/>
        <family val="2"/>
      </rPr>
      <t>on the project map)</t>
    </r>
  </si>
  <si>
    <r>
      <rPr>
        <b/>
        <sz val="11"/>
        <rFont val="Arial"/>
        <family val="2"/>
      </rPr>
      <t>Selected Alternatives</t>
    </r>
    <r>
      <rPr>
        <b/>
        <vertAlign val="superscript"/>
        <sz val="11"/>
        <rFont val="Arial"/>
        <family val="2"/>
      </rPr>
      <t>7</t>
    </r>
    <r>
      <rPr>
        <b/>
        <sz val="11"/>
        <rFont val="Arial"/>
        <family val="2"/>
      </rPr>
      <t xml:space="preserve"> (STEP 4)
(Unless selected, label AA as </t>
    </r>
    <r>
      <rPr>
        <b/>
        <i/>
        <sz val="11"/>
        <rFont val="Arial"/>
        <family val="2"/>
      </rPr>
      <t xml:space="preserve">OUT </t>
    </r>
    <r>
      <rPr>
        <b/>
        <sz val="11"/>
        <rFont val="Arial"/>
        <family val="2"/>
      </rPr>
      <t>on the project map)</t>
    </r>
  </si>
  <si>
    <r>
      <t>Planned Score</t>
    </r>
    <r>
      <rPr>
        <b/>
        <vertAlign val="superscript"/>
        <sz val="11"/>
        <rFont val="Arial"/>
        <family val="2"/>
      </rPr>
      <t>8</t>
    </r>
  </si>
  <si>
    <r>
      <rPr>
        <vertAlign val="superscript"/>
        <sz val="9"/>
        <color rgb="FF000000"/>
        <rFont val="Arial"/>
        <family val="2"/>
      </rPr>
      <t xml:space="preserve">3 </t>
    </r>
    <r>
      <rPr>
        <sz val="9"/>
        <color rgb="FF000000"/>
        <rFont val="Arial"/>
        <family val="2"/>
      </rPr>
      <t>V is used for the term “variable”. These are variables used to calculate the final score for the assessment area.</t>
    </r>
  </si>
  <si>
    <r>
      <rPr>
        <b/>
        <sz val="14"/>
        <color rgb="FF000000"/>
        <rFont val="Arial"/>
        <family val="2"/>
      </rPr>
      <t>STEP 4:</t>
    </r>
    <r>
      <rPr>
        <b/>
        <sz val="12"/>
        <color rgb="FF000000"/>
        <rFont val="Arial"/>
        <family val="2"/>
      </rPr>
      <t xml:space="preserve">  </t>
    </r>
    <r>
      <rPr>
        <sz val="12"/>
        <color rgb="FF000000"/>
        <rFont val="Arial"/>
        <family val="2"/>
      </rPr>
      <t xml:space="preserve">A Planned Habitat Condition Rating will be generated.  Determine the Planned Condition Rating; Poor, Fair, Good or Excellent.  </t>
    </r>
    <r>
      <rPr>
        <b/>
        <i/>
        <sz val="12"/>
        <color rgb="FF000000"/>
        <rFont val="Arial"/>
        <family val="2"/>
      </rPr>
      <t>A rating of Good or Excellent is required to meet planning criteria.</t>
    </r>
    <r>
      <rPr>
        <sz val="12"/>
        <color rgb="FF000000"/>
        <rFont val="Arial"/>
        <family val="2"/>
      </rPr>
      <t xml:space="preserve"> Re-evaluate alternatives as necessary to achieve a Planned Condition Rating of </t>
    </r>
    <r>
      <rPr>
        <u/>
        <sz val="12"/>
        <color rgb="FF000000"/>
        <rFont val="Arial"/>
        <family val="2"/>
      </rPr>
      <t>&gt;</t>
    </r>
    <r>
      <rPr>
        <sz val="12"/>
        <color rgb="FF000000"/>
        <rFont val="Arial"/>
        <family val="2"/>
      </rPr>
      <t xml:space="preserve">  0.50.  Print and retain the WHEG for documentation.</t>
    </r>
  </si>
  <si>
    <r>
      <rPr>
        <b/>
        <sz val="14"/>
        <color rgb="FF000000"/>
        <rFont val="Arial"/>
        <family val="2"/>
      </rPr>
      <t>STEP 3:</t>
    </r>
    <r>
      <rPr>
        <sz val="12"/>
        <color rgb="FF000000"/>
        <rFont val="Arial"/>
        <family val="2"/>
      </rPr>
      <t xml:space="preserve"> Continue to Step 3 only for plant community type - </t>
    </r>
    <r>
      <rPr>
        <b/>
        <i/>
        <sz val="12"/>
        <color rgb="FF000000"/>
        <rFont val="Arial"/>
        <family val="2"/>
      </rPr>
      <t>Other Primarily Herbaceous Communities</t>
    </r>
    <r>
      <rPr>
        <sz val="12"/>
        <color rgb="FF000000"/>
        <rFont val="Arial"/>
        <family val="2"/>
      </rPr>
      <t xml:space="preserve">.   </t>
    </r>
    <r>
      <rPr>
        <i/>
        <sz val="12"/>
        <color rgb="FF000000"/>
        <rFont val="Arial"/>
        <family val="2"/>
      </rPr>
      <t xml:space="preserve">These areas support native grasses and some non-natives and may have a significant forb component. This habitat type may include prairies, savanna, conservation areas, old fields, and odd areas. They may have past cropping history. Past cultural practices (e.g. cropping) may have reduced the site’s potential to support a rich mix of native herbaceous species. </t>
    </r>
  </si>
  <si>
    <r>
      <t xml:space="preserve">Assign a benchmark score for each of the five variables. </t>
    </r>
    <r>
      <rPr>
        <b/>
        <i/>
        <u/>
        <sz val="12"/>
        <color rgb="FF000000"/>
        <rFont val="Arial"/>
        <family val="2"/>
      </rPr>
      <t>Place an "X" in the appropriate yellow check box for the benchmark condition</t>
    </r>
    <r>
      <rPr>
        <b/>
        <i/>
        <sz val="12"/>
        <color rgb="FF000000"/>
        <rFont val="Arial"/>
        <family val="2"/>
      </rPr>
      <t xml:space="preserve">. </t>
    </r>
    <r>
      <rPr>
        <b/>
        <i/>
        <u/>
        <sz val="12"/>
        <color rgb="FF000000"/>
        <rFont val="Arial"/>
        <family val="2"/>
      </rPr>
      <t>Enter only one value per variable</t>
    </r>
    <r>
      <rPr>
        <b/>
        <i/>
        <sz val="12"/>
        <color rgb="FF000000"/>
        <rFont val="Arial"/>
        <family val="2"/>
      </rPr>
      <t>.</t>
    </r>
    <r>
      <rPr>
        <sz val="12"/>
        <color rgb="FF000000"/>
        <rFont val="Arial"/>
        <family val="2"/>
      </rPr>
      <t xml:space="preserve"> </t>
    </r>
  </si>
  <si>
    <t xml:space="preserve">     Selected Alternatives</t>
  </si>
  <si>
    <r>
      <rPr>
        <b/>
        <u/>
        <sz val="11"/>
        <color rgb="FF000000"/>
        <rFont val="Arial"/>
        <family val="2"/>
      </rPr>
      <t>Background:</t>
    </r>
    <r>
      <rPr>
        <sz val="11"/>
        <color rgb="FF000000"/>
        <rFont val="Arial"/>
        <family val="2"/>
      </rPr>
      <t xml:space="preserve"> This Wildlife Habitat Evaluation Guide (WHEG) is based on the habitat requirements of the monarch butterfly (</t>
    </r>
    <r>
      <rPr>
        <i/>
        <sz val="11"/>
        <color rgb="FF000000"/>
        <rFont val="Arial"/>
        <family val="2"/>
      </rPr>
      <t>Danaus plexippus</t>
    </r>
    <r>
      <rPr>
        <sz val="11"/>
        <color rgb="FF000000"/>
        <rFont val="Arial"/>
        <family val="2"/>
      </rPr>
      <t xml:space="preserve">) in the Midwest region.  For more detailed information refer to the instructions entitled, </t>
    </r>
    <r>
      <rPr>
        <b/>
        <sz val="11"/>
        <color rgb="FF000000"/>
        <rFont val="Arial"/>
        <family val="2"/>
      </rPr>
      <t>"USDA NRCS MONARCH BUTTERFLY WILDLIFE HABITAT EVALUATION GUIDE, AND DECISION SUPPORT TOOL; MIDWEST EDITION".</t>
    </r>
  </si>
  <si>
    <r>
      <rPr>
        <vertAlign val="superscript"/>
        <sz val="9"/>
        <rFont val="Arial"/>
        <family val="2"/>
      </rPr>
      <t>4</t>
    </r>
    <r>
      <rPr>
        <sz val="9"/>
        <rFont val="Arial"/>
        <family val="2"/>
      </rPr>
      <t xml:space="preserve"> An adequate abundance of milkweed plants are essential to produce new monarch butterflies because milkweed (</t>
    </r>
    <r>
      <rPr>
        <i/>
        <sz val="9"/>
        <rFont val="Arial"/>
        <family val="2"/>
      </rPr>
      <t>Asclepias</t>
    </r>
    <r>
      <rPr>
        <sz val="9"/>
        <rFont val="Arial"/>
        <family val="2"/>
      </rPr>
      <t xml:space="preserve">) are the host plants for monarch larvae,while suitable nectar plants are the primary food sources for adult monarchs. Both milkweed and nectar plants should be considered in most circumstances.
</t>
    </r>
    <r>
      <rPr>
        <vertAlign val="superscript"/>
        <sz val="9"/>
        <rFont val="Arial"/>
        <family val="2"/>
      </rPr>
      <t xml:space="preserve">5  </t>
    </r>
    <r>
      <rPr>
        <sz val="9"/>
        <rFont val="Arial"/>
        <family val="2"/>
      </rPr>
      <t>Planned milkweed stem density scores are weighted depending upon the V</t>
    </r>
    <r>
      <rPr>
        <vertAlign val="superscript"/>
        <sz val="9"/>
        <rFont val="Arial"/>
        <family val="2"/>
      </rPr>
      <t>WMR</t>
    </r>
    <r>
      <rPr>
        <sz val="9"/>
        <rFont val="Arial"/>
        <family val="2"/>
      </rPr>
      <t xml:space="preserve"> in the previous section. </t>
    </r>
  </si>
  <si>
    <r>
      <rPr>
        <vertAlign val="superscript"/>
        <sz val="10"/>
        <rFont val="Calibri"/>
        <family val="2"/>
      </rPr>
      <t>6</t>
    </r>
    <r>
      <rPr>
        <sz val="10"/>
        <rFont val="Calibri"/>
        <family val="2"/>
      </rPr>
      <t xml:space="preserve">  Nectar sources are necessary for adult monarch butterflies; however, suitable breeding habitat would also include milkweed in sufficient densities.
</t>
    </r>
    <r>
      <rPr>
        <vertAlign val="superscript"/>
        <sz val="10"/>
        <rFont val="Calibri"/>
        <family val="2"/>
      </rPr>
      <t>7</t>
    </r>
    <r>
      <rPr>
        <sz val="10"/>
        <rFont val="Calibri"/>
        <family val="2"/>
      </rPr>
      <t xml:space="preserve">  Planned nectar forb cover scores are weighted depending upon the V</t>
    </r>
    <r>
      <rPr>
        <vertAlign val="superscript"/>
        <sz val="10"/>
        <rFont val="Calibri"/>
        <family val="2"/>
      </rPr>
      <t>WMR</t>
    </r>
    <r>
      <rPr>
        <sz val="10"/>
        <rFont val="Calibri"/>
        <family val="2"/>
      </rPr>
      <t xml:space="preserve"> in the previous section. </t>
    </r>
  </si>
  <si>
    <r>
      <rPr>
        <vertAlign val="superscript"/>
        <sz val="9"/>
        <rFont val="Arial"/>
        <family val="2"/>
      </rPr>
      <t>7</t>
    </r>
    <r>
      <rPr>
        <sz val="9"/>
        <rFont val="Arial"/>
        <family val="2"/>
      </rPr>
      <t xml:space="preserve">  Nectar sources are necessary for adult monarch butterflies; however, suitable breeding habitat would also include milkweed in sufficient densities.
</t>
    </r>
    <r>
      <rPr>
        <vertAlign val="superscript"/>
        <sz val="9"/>
        <rFont val="Arial"/>
        <family val="2"/>
      </rPr>
      <t>8</t>
    </r>
    <r>
      <rPr>
        <sz val="9"/>
        <rFont val="Arial"/>
        <family val="2"/>
      </rPr>
      <t xml:space="preserve">  Planned nectar forb species richness scores are weighted depending upon the V</t>
    </r>
    <r>
      <rPr>
        <vertAlign val="superscript"/>
        <sz val="9"/>
        <rFont val="Arial"/>
        <family val="2"/>
      </rPr>
      <t>WMR</t>
    </r>
    <r>
      <rPr>
        <sz val="9"/>
        <rFont val="Arial"/>
        <family val="2"/>
      </rPr>
      <t xml:space="preserve"> in the previous section. </t>
    </r>
  </si>
  <si>
    <r>
      <t xml:space="preserve">&lt; 1  </t>
    </r>
    <r>
      <rPr>
        <b/>
        <sz val="11"/>
        <rFont val="Arial"/>
        <family val="2"/>
      </rPr>
      <t>(0.10)</t>
    </r>
  </si>
  <si>
    <r>
      <t xml:space="preserve">1 - 2 </t>
    </r>
    <r>
      <rPr>
        <b/>
        <sz val="11"/>
        <rFont val="Arial"/>
        <family val="2"/>
      </rPr>
      <t>(0.30)</t>
    </r>
  </si>
  <si>
    <r>
      <t xml:space="preserve">2.1 – 3.5 </t>
    </r>
    <r>
      <rPr>
        <b/>
        <sz val="11"/>
        <rFont val="Arial"/>
        <family val="2"/>
      </rPr>
      <t>(0.50)</t>
    </r>
  </si>
  <si>
    <r>
      <t xml:space="preserve">&gt; 3.5 </t>
    </r>
    <r>
      <rPr>
        <b/>
        <sz val="11"/>
        <rFont val="Arial"/>
        <family val="2"/>
      </rPr>
      <t>(0.80)</t>
    </r>
  </si>
  <si>
    <r>
      <t>Decision maker will convert the AA into productive habitat by implementing a core</t>
    </r>
    <r>
      <rPr>
        <vertAlign val="superscript"/>
        <sz val="11"/>
        <rFont val="Arial"/>
        <family val="2"/>
      </rPr>
      <t>1</t>
    </r>
    <r>
      <rPr>
        <sz val="11"/>
        <rFont val="Arial"/>
        <family val="2"/>
      </rPr>
      <t xml:space="preserve"> habitat establishment practice standard such as Conservation Cover (327) or Field Border (386). </t>
    </r>
    <r>
      <rPr>
        <i/>
        <sz val="11"/>
        <rFont val="Arial"/>
        <family val="2"/>
      </rPr>
      <t>In addition</t>
    </r>
    <r>
      <rPr>
        <sz val="11"/>
        <rFont val="Arial"/>
        <family val="2"/>
      </rPr>
      <t>, the decision maker will implement threat reduction</t>
    </r>
    <r>
      <rPr>
        <vertAlign val="superscript"/>
        <sz val="10"/>
        <rFont val="Arial"/>
        <family val="2"/>
      </rPr>
      <t>2</t>
    </r>
    <r>
      <rPr>
        <sz val="11"/>
        <rFont val="Arial"/>
        <family val="2"/>
      </rPr>
      <t xml:space="preserve"> techniques and/or practices sufficient to achieve minimum variable scores of V</t>
    </r>
    <r>
      <rPr>
        <vertAlign val="superscript"/>
        <sz val="11"/>
        <rFont val="Arial"/>
        <family val="2"/>
      </rPr>
      <t>IR</t>
    </r>
    <r>
      <rPr>
        <sz val="11"/>
        <rFont val="Arial"/>
        <family val="2"/>
      </rPr>
      <t>= 0.2, and V</t>
    </r>
    <r>
      <rPr>
        <vertAlign val="superscript"/>
        <sz val="11"/>
        <rFont val="Arial"/>
        <family val="2"/>
      </rPr>
      <t>WMR</t>
    </r>
    <r>
      <rPr>
        <sz val="11"/>
        <rFont val="Arial"/>
        <family val="2"/>
      </rPr>
      <t>= 0.3.</t>
    </r>
  </si>
  <si>
    <r>
      <t xml:space="preserve">If minimum requirements selected, document AA WHEG rating as </t>
    </r>
    <r>
      <rPr>
        <b/>
        <i/>
        <sz val="11"/>
        <rFont val="Arial"/>
        <family val="2"/>
      </rPr>
      <t xml:space="preserve">GOOD.
</t>
    </r>
    <r>
      <rPr>
        <b/>
        <sz val="11"/>
        <rFont val="Arial"/>
        <family val="2"/>
      </rPr>
      <t>(WHEG Score = 0.54)</t>
    </r>
  </si>
  <si>
    <r>
      <t xml:space="preserve">If minimum requirements selected, document AA WHEG rating as </t>
    </r>
    <r>
      <rPr>
        <b/>
        <i/>
        <sz val="11"/>
        <rFont val="Arial"/>
        <family val="2"/>
      </rPr>
      <t xml:space="preserve">GOOD.
</t>
    </r>
    <r>
      <rPr>
        <b/>
        <sz val="11"/>
        <rFont val="Arial"/>
        <family val="2"/>
      </rPr>
      <t>(WHEG = 0.54)</t>
    </r>
  </si>
  <si>
    <t xml:space="preserve">STEP 3: STANDARD APPROACH:  INVENTORY THE ASSESSMENT AREA AND DETERMINE BENCHMARK HABITAT CONDITION RATING. </t>
  </si>
  <si>
    <t xml:space="preserve">The AA meets conditions described for a score of 0.50 or 0.70 (above). Additionally, off-site drift prevention or mitigation practices and/or techniques from Table 3 of TN 190-AGR-9 are implemented to meet a target index score of at least 20. </t>
  </si>
  <si>
    <r>
      <t>Other Primarily Herbaceous Community</t>
    </r>
    <r>
      <rPr>
        <sz val="11"/>
        <rFont val="Arial"/>
        <family val="2"/>
      </rPr>
      <t xml:space="preserve"> - areas that support native and non-native grasses and may have a significant forb component. This habitat type may include prairies, savanna, conservation areas, old fields etc.</t>
    </r>
  </si>
  <si>
    <r>
      <rPr>
        <i/>
        <sz val="11"/>
        <rFont val="Arial"/>
        <family val="2"/>
      </rPr>
      <t xml:space="preserve"> Check this box</t>
    </r>
    <r>
      <rPr>
        <sz val="11"/>
        <rFont val="Arial"/>
        <family val="2"/>
      </rPr>
      <t>, then proceed to STEP 3:  Standard Approach Assessment Tab</t>
    </r>
  </si>
  <si>
    <r>
      <t xml:space="preserve">If &gt;25% of AA within 100' of treated areas. </t>
    </r>
    <r>
      <rPr>
        <b/>
        <sz val="11"/>
        <rFont val="Arial"/>
        <family val="2"/>
      </rPr>
      <t>(0.50)</t>
    </r>
  </si>
  <si>
    <r>
      <t xml:space="preserve">If &lt;25% of AA within 100' of treated areas. </t>
    </r>
    <r>
      <rPr>
        <b/>
        <sz val="11"/>
        <rFont val="Arial"/>
        <family val="2"/>
      </rPr>
      <t>(0.70)</t>
    </r>
  </si>
  <si>
    <r>
      <t xml:space="preserve">If &gt;25% of AA within 100' of treated areas. </t>
    </r>
    <r>
      <rPr>
        <b/>
        <sz val="11"/>
        <rFont val="Arial"/>
        <family val="2"/>
      </rPr>
      <t>(0.80)</t>
    </r>
  </si>
  <si>
    <r>
      <t xml:space="preserve">If &lt;25% of AA within 100' of treated areas. </t>
    </r>
    <r>
      <rPr>
        <b/>
        <sz val="11"/>
        <rFont val="Arial"/>
        <family val="2"/>
      </rPr>
      <t>(0.90)</t>
    </r>
  </si>
  <si>
    <r>
      <t xml:space="preserve">AA is greater than 100' from any area treated with insecticides (including seed treatment). </t>
    </r>
    <r>
      <rPr>
        <b/>
        <sz val="11"/>
        <rFont val="Arial"/>
        <family val="2"/>
      </rPr>
      <t>(1.0)</t>
    </r>
  </si>
  <si>
    <r>
      <t>Absent (</t>
    </r>
    <r>
      <rPr>
        <u/>
        <sz val="11"/>
        <color rgb="FF000000"/>
        <rFont val="Arial"/>
        <family val="2"/>
      </rPr>
      <t>&lt;</t>
    </r>
    <r>
      <rPr>
        <sz val="11"/>
        <color rgb="FF000000"/>
        <rFont val="Arial"/>
        <family val="2"/>
      </rPr>
      <t xml:space="preserve"> 2% Cover).  </t>
    </r>
    <r>
      <rPr>
        <b/>
        <sz val="11"/>
        <color rgb="FF000000"/>
        <rFont val="Arial"/>
        <family val="2"/>
      </rPr>
      <t>(0.1)</t>
    </r>
  </si>
  <si>
    <r>
      <t xml:space="preserve">Rare (2.1-5.0% Cover). </t>
    </r>
    <r>
      <rPr>
        <b/>
        <sz val="11"/>
        <color rgb="FF221F1F"/>
        <rFont val="Arial"/>
        <family val="2"/>
      </rPr>
      <t xml:space="preserve"> (0.20)</t>
    </r>
  </si>
  <si>
    <r>
      <t xml:space="preserve">Uncommon (5.1 – 15% Cover). </t>
    </r>
    <r>
      <rPr>
        <b/>
        <sz val="11"/>
        <color rgb="FF221F1F"/>
        <rFont val="Arial"/>
        <family val="2"/>
      </rPr>
      <t>(0.30)</t>
    </r>
  </si>
  <si>
    <r>
      <t xml:space="preserve">Moderately abundant (15.1–25% Cover). </t>
    </r>
    <r>
      <rPr>
        <b/>
        <sz val="11"/>
        <color rgb="FF221F1F"/>
        <rFont val="Arial"/>
        <family val="2"/>
      </rPr>
      <t xml:space="preserve"> (0.60)</t>
    </r>
  </si>
  <si>
    <r>
      <t xml:space="preserve">Abundant (25.1% – 35.0% Cover).  </t>
    </r>
    <r>
      <rPr>
        <b/>
        <sz val="11"/>
        <color rgb="FF221F1F"/>
        <rFont val="Arial"/>
        <family val="2"/>
      </rPr>
      <t>(0.80)</t>
    </r>
  </si>
  <si>
    <r>
      <t xml:space="preserve">Very Abundant (&gt; 35% Cover). </t>
    </r>
    <r>
      <rPr>
        <b/>
        <sz val="11"/>
        <color rgb="FF221F1F"/>
        <rFont val="Arial"/>
        <family val="2"/>
      </rPr>
      <t>(1.00)</t>
    </r>
  </si>
  <si>
    <t>Average 
(ac)</t>
  </si>
  <si>
    <r>
      <t>V</t>
    </r>
    <r>
      <rPr>
        <b/>
        <vertAlign val="superscript"/>
        <sz val="11"/>
        <rFont val="Arial"/>
        <family val="2"/>
      </rPr>
      <t>MWD</t>
    </r>
    <r>
      <rPr>
        <b/>
        <sz val="11"/>
        <rFont val="Arial"/>
        <family val="2"/>
      </rPr>
      <t>: Average milkweed stem density (per acre).</t>
    </r>
  </si>
  <si>
    <r>
      <t xml:space="preserve">100 - 200  </t>
    </r>
    <r>
      <rPr>
        <b/>
        <sz val="11"/>
        <color rgb="FF000000"/>
        <rFont val="Arial"/>
        <family val="2"/>
      </rPr>
      <t>(0.30)</t>
    </r>
  </si>
  <si>
    <r>
      <t xml:space="preserve">201 – 300 </t>
    </r>
    <r>
      <rPr>
        <b/>
        <sz val="11"/>
        <color rgb="FF221F1F"/>
        <rFont val="Arial"/>
        <family val="2"/>
      </rPr>
      <t>(0.50)</t>
    </r>
  </si>
  <si>
    <r>
      <t xml:space="preserve">301 – 500 </t>
    </r>
    <r>
      <rPr>
        <b/>
        <sz val="11"/>
        <color rgb="FF221F1F"/>
        <rFont val="Arial"/>
        <family val="2"/>
      </rPr>
      <t>(0.80)</t>
    </r>
  </si>
  <si>
    <r>
      <t xml:space="preserve">&gt; 500 </t>
    </r>
    <r>
      <rPr>
        <b/>
        <sz val="11"/>
        <color rgb="FF221F1F"/>
        <rFont val="Arial"/>
        <family val="2"/>
      </rPr>
      <t>(1.00)</t>
    </r>
  </si>
  <si>
    <r>
      <rPr>
        <b/>
        <sz val="14"/>
        <color rgb="FF000000"/>
        <rFont val="Arial"/>
        <family val="2"/>
      </rPr>
      <t>STEP 5</t>
    </r>
    <r>
      <rPr>
        <b/>
        <sz val="12"/>
        <color rgb="FF000000"/>
        <rFont val="Arial"/>
        <family val="2"/>
      </rPr>
      <t>:</t>
    </r>
    <r>
      <rPr>
        <sz val="12"/>
        <color rgb="FF000000"/>
        <rFont val="Arial"/>
        <family val="2"/>
      </rPr>
      <t xml:space="preserve">  Document the Client's decision in the CPA-52 and include </t>
    </r>
    <r>
      <rPr>
        <u/>
        <sz val="12"/>
        <color rgb="FF000000"/>
        <rFont val="Arial"/>
        <family val="2"/>
      </rPr>
      <t>printed copies</t>
    </r>
    <r>
      <rPr>
        <sz val="12"/>
        <color rgb="FF000000"/>
        <rFont val="Arial"/>
        <family val="2"/>
      </rPr>
      <t xml:space="preserve"> of (1) Rapid Approach Screening, (2) Standard Approach Assessment, and (3) State Monarch BMPs tabs of this Excel® workbook.</t>
    </r>
  </si>
  <si>
    <r>
      <rPr>
        <b/>
        <sz val="14"/>
        <color rgb="FF000000"/>
        <rFont val="Arial"/>
        <family val="2"/>
      </rPr>
      <t>STEP 6</t>
    </r>
    <r>
      <rPr>
        <b/>
        <sz val="12"/>
        <color rgb="FF000000"/>
        <rFont val="Arial"/>
        <family val="2"/>
      </rPr>
      <t>:</t>
    </r>
    <r>
      <rPr>
        <sz val="12"/>
        <color rgb="FF000000"/>
        <rFont val="Arial"/>
        <family val="2"/>
      </rPr>
      <t xml:space="preserve">  Evaluate the plan after stand esbablishment (approx. 2-3 years) and enter responses in the "Applied Score" column of the WHEG.</t>
    </r>
  </si>
  <si>
    <r>
      <t xml:space="preserve">A portion of the AA is located within 30' of areas treated with herbicides, AND weed management within the AA is </t>
    </r>
    <r>
      <rPr>
        <u/>
        <sz val="11"/>
        <rFont val="Arial"/>
        <family val="2"/>
      </rPr>
      <t>consistent</t>
    </r>
    <r>
      <rPr>
        <sz val="11"/>
        <rFont val="Arial"/>
        <family val="2"/>
      </rPr>
      <t xml:space="preserve"> with the BMPs adopted by the state.  </t>
    </r>
    <r>
      <rPr>
        <b/>
        <sz val="11"/>
        <rFont val="Arial"/>
        <family val="2"/>
      </rPr>
      <t>(0.30)</t>
    </r>
  </si>
  <si>
    <r>
      <t xml:space="preserve">Weed management is </t>
    </r>
    <r>
      <rPr>
        <u/>
        <sz val="11"/>
        <rFont val="Arial"/>
        <family val="2"/>
      </rPr>
      <t>consistent</t>
    </r>
    <r>
      <rPr>
        <sz val="11"/>
        <rFont val="Arial"/>
        <family val="2"/>
      </rPr>
      <t xml:space="preserve"> with all applicable BMPs adopted by the state, AND the entire AA is located more than 30' of areas treated herbicides, while a portion of the AA is located within 100' of areas treated with herbicides.  </t>
    </r>
    <r>
      <rPr>
        <b/>
        <sz val="11"/>
        <rFont val="Arial"/>
        <family val="2"/>
      </rPr>
      <t>(0.50)</t>
    </r>
  </si>
  <si>
    <r>
      <t xml:space="preserve">AA meets the requirement for 0.3 (above), AND the Client agrees to implement off-site drift prevention or mitigation practices and/or techniques from Table 3 of TN 190-AGR-9 totaling an index score of at least 20.  </t>
    </r>
    <r>
      <rPr>
        <b/>
        <sz val="11"/>
        <rFont val="Arial"/>
        <family val="2"/>
      </rPr>
      <t>(0.60)</t>
    </r>
  </si>
  <si>
    <t>TN9_Table 3. Risk Mitigation Practices and Techniques for Pollinator Protection Outside of Treated Areas_2014</t>
  </si>
  <si>
    <t>DATASHEET INSTRUCTIONS:</t>
  </si>
  <si>
    <r>
      <t>A portion of the AA is located within 100' of areas treated with insecticides (e.g. cropland), AND the AA is either</t>
    </r>
    <r>
      <rPr>
        <b/>
        <sz val="11"/>
        <rFont val="Arial"/>
        <family val="2"/>
      </rPr>
      <t xml:space="preserve"> 
(a)</t>
    </r>
    <r>
      <rPr>
        <sz val="11"/>
        <rFont val="Arial"/>
        <family val="2"/>
      </rPr>
      <t xml:space="preserve"> located where it is not downwind of the areas treated with insecticides, based on prevailing wind direction during the growing season, or 
</t>
    </r>
    <r>
      <rPr>
        <b/>
        <sz val="11"/>
        <rFont val="Arial"/>
        <family val="2"/>
      </rPr>
      <t>(b)</t>
    </r>
    <r>
      <rPr>
        <sz val="11"/>
        <rFont val="Arial"/>
        <family val="2"/>
      </rPr>
      <t xml:space="preserve"> insecticides are not applied when wind is blowing towards the AA, including situations when insecticidal seed-treated crops are being planted.</t>
    </r>
  </si>
  <si>
    <r>
      <t xml:space="preserve">A portion of the AA is located within 100' of areas treated with insecticides (e.g. cropland), AND the AA is either 
</t>
    </r>
    <r>
      <rPr>
        <b/>
        <sz val="11"/>
        <rFont val="Arial"/>
        <family val="2"/>
      </rPr>
      <t>(a)</t>
    </r>
    <r>
      <rPr>
        <sz val="11"/>
        <rFont val="Arial"/>
        <family val="2"/>
      </rPr>
      <t xml:space="preserve"> located where it is not downwind of the areas treated with insecticides, based on prevailing wind direction during the growing season, or 
</t>
    </r>
    <r>
      <rPr>
        <b/>
        <sz val="11"/>
        <rFont val="Arial"/>
        <family val="2"/>
      </rPr>
      <t>(b)</t>
    </r>
    <r>
      <rPr>
        <sz val="11"/>
        <rFont val="Arial"/>
        <family val="2"/>
      </rPr>
      <t xml:space="preserve"> insecticides are not applied when wind is blowing towards the AA, including situations when insecticidal seed-treated crops are being planted.</t>
    </r>
  </si>
  <si>
    <r>
      <t xml:space="preserve">A portion of the AA is treated with insecticides (including insecticidal seed treatments) </t>
    </r>
    <r>
      <rPr>
        <b/>
        <sz val="11"/>
        <rFont val="Arial"/>
        <family val="2"/>
      </rPr>
      <t xml:space="preserve">(STOP, AA rating is </t>
    </r>
    <r>
      <rPr>
        <b/>
        <i/>
        <sz val="11"/>
        <rFont val="Arial"/>
        <family val="2"/>
      </rPr>
      <t>poor</t>
    </r>
    <r>
      <rPr>
        <b/>
        <sz val="11"/>
        <rFont val="Arial"/>
        <family val="2"/>
      </rPr>
      <t>)</t>
    </r>
  </si>
  <si>
    <r>
      <t xml:space="preserve">A portion of the AA is located within 100' of areas treated with insecticides, AND no insecticide drift techniques can be assured. </t>
    </r>
    <r>
      <rPr>
        <b/>
        <sz val="11"/>
        <rFont val="Arial"/>
        <family val="2"/>
      </rPr>
      <t xml:space="preserve"> (0.20)</t>
    </r>
  </si>
  <si>
    <r>
      <t xml:space="preserve">A portion of the AA is located within 100' of areas treated with insecticides, AND no insecticide drift techniques can be assured.  </t>
    </r>
    <r>
      <rPr>
        <b/>
        <sz val="11"/>
        <rFont val="Arial"/>
        <family val="2"/>
      </rPr>
      <t>(0.20)</t>
    </r>
  </si>
  <si>
    <r>
      <t xml:space="preserve">AA treated with herbicides, OR weed management within the AA is </t>
    </r>
    <r>
      <rPr>
        <u/>
        <sz val="11"/>
        <rFont val="Arial"/>
        <family val="2"/>
      </rPr>
      <t>inconsistent</t>
    </r>
    <r>
      <rPr>
        <sz val="11"/>
        <rFont val="Arial"/>
        <family val="2"/>
      </rPr>
      <t xml:space="preserve"> with the monarch Best Management Practices (BMPs) adopted by the state.  </t>
    </r>
    <r>
      <rPr>
        <b/>
        <sz val="11"/>
        <rFont val="Arial"/>
        <family val="2"/>
      </rPr>
      <t>(STOP, AA rating is poor)</t>
    </r>
  </si>
  <si>
    <r>
      <t xml:space="preserve">The entire AA is greater than 100' from any area treated with herbicides, AND weed management is </t>
    </r>
    <r>
      <rPr>
        <u/>
        <sz val="11"/>
        <rFont val="Arial"/>
        <family val="2"/>
      </rPr>
      <t>consistent</t>
    </r>
    <r>
      <rPr>
        <sz val="11"/>
        <rFont val="Arial"/>
        <family val="2"/>
      </rPr>
      <t xml:space="preserve"> with all applicable monarch Best Management Practices. </t>
    </r>
    <r>
      <rPr>
        <b/>
        <sz val="11"/>
        <rFont val="Arial"/>
        <family val="2"/>
      </rPr>
      <t>(1.0)</t>
    </r>
  </si>
  <si>
    <r>
      <t>Decision maker will convert the AA into productive habitat by implementing core</t>
    </r>
    <r>
      <rPr>
        <vertAlign val="superscript"/>
        <sz val="11"/>
        <rFont val="Arial"/>
        <family val="2"/>
      </rPr>
      <t>1</t>
    </r>
    <r>
      <rPr>
        <sz val="11"/>
        <rFont val="Arial"/>
        <family val="2"/>
      </rPr>
      <t xml:space="preserve"> management practice Brush Management (314) and as needed, core establishment practices such as  Conservation Cover (327) or Field Border (386).</t>
    </r>
    <r>
      <rPr>
        <i/>
        <sz val="11"/>
        <rFont val="Arial"/>
        <family val="2"/>
      </rPr>
      <t xml:space="preserve"> In addition</t>
    </r>
    <r>
      <rPr>
        <sz val="11"/>
        <rFont val="Arial"/>
        <family val="2"/>
      </rPr>
      <t>, the decision maker will implement threat reduction</t>
    </r>
    <r>
      <rPr>
        <vertAlign val="superscript"/>
        <sz val="10"/>
        <rFont val="Arial"/>
        <family val="2"/>
      </rPr>
      <t>2</t>
    </r>
    <r>
      <rPr>
        <vertAlign val="superscript"/>
        <sz val="11"/>
        <rFont val="Arial"/>
        <family val="2"/>
      </rPr>
      <t xml:space="preserve"> </t>
    </r>
    <r>
      <rPr>
        <sz val="11"/>
        <rFont val="Arial"/>
        <family val="2"/>
      </rPr>
      <t>techniques and/or practices sufficient to achieve minimum variable scores of V</t>
    </r>
    <r>
      <rPr>
        <vertAlign val="superscript"/>
        <sz val="11"/>
        <rFont val="Arial"/>
        <family val="2"/>
      </rPr>
      <t>IR</t>
    </r>
    <r>
      <rPr>
        <sz val="11"/>
        <rFont val="Arial"/>
        <family val="2"/>
      </rPr>
      <t>= 0.2, and V</t>
    </r>
    <r>
      <rPr>
        <vertAlign val="superscript"/>
        <sz val="11"/>
        <rFont val="Arial"/>
        <family val="2"/>
      </rPr>
      <t>WMR</t>
    </r>
    <r>
      <rPr>
        <sz val="11"/>
        <rFont val="Arial"/>
        <family val="2"/>
      </rPr>
      <t>= 0.3.</t>
    </r>
  </si>
  <si>
    <r>
      <t>Decision maker will convert the AA into productive habitat by implementing core</t>
    </r>
    <r>
      <rPr>
        <vertAlign val="superscript"/>
        <sz val="11"/>
        <rFont val="Arial"/>
        <family val="2"/>
      </rPr>
      <t>1</t>
    </r>
    <r>
      <rPr>
        <sz val="11"/>
        <rFont val="Arial"/>
        <family val="2"/>
      </rPr>
      <t xml:space="preserve"> management practice standards, such as Herbaceous Weed Treatment (315), Prescribed Burning (338) or Early Successional Habitat Development and Management (357); </t>
    </r>
    <r>
      <rPr>
        <b/>
        <sz val="11"/>
        <rFont val="Arial"/>
        <family val="2"/>
      </rPr>
      <t>and</t>
    </r>
    <r>
      <rPr>
        <sz val="11"/>
        <rFont val="Arial"/>
        <family val="2"/>
      </rPr>
      <t xml:space="preserve"> habitat establishment practice standards, such as Conservation Cover (327) or Field Border (386), as appropriate.  </t>
    </r>
    <r>
      <rPr>
        <i/>
        <sz val="11"/>
        <rFont val="Arial"/>
        <family val="2"/>
      </rPr>
      <t>In</t>
    </r>
    <r>
      <rPr>
        <sz val="11"/>
        <rFont val="Arial"/>
        <family val="2"/>
      </rPr>
      <t xml:space="preserve"> </t>
    </r>
    <r>
      <rPr>
        <i/>
        <sz val="11"/>
        <rFont val="Arial"/>
        <family val="2"/>
      </rPr>
      <t>addition</t>
    </r>
    <r>
      <rPr>
        <sz val="11"/>
        <rFont val="Arial"/>
        <family val="2"/>
      </rPr>
      <t>, the decision maker will implement threat reduction</t>
    </r>
    <r>
      <rPr>
        <vertAlign val="superscript"/>
        <sz val="10"/>
        <rFont val="Arial"/>
        <family val="2"/>
      </rPr>
      <t>2</t>
    </r>
    <r>
      <rPr>
        <sz val="11"/>
        <rFont val="Arial"/>
        <family val="2"/>
      </rPr>
      <t xml:space="preserve"> techniques and/or practices sufficient to achieve minimum variable scores of V</t>
    </r>
    <r>
      <rPr>
        <vertAlign val="superscript"/>
        <sz val="11"/>
        <rFont val="Arial"/>
        <family val="2"/>
      </rPr>
      <t>IR</t>
    </r>
    <r>
      <rPr>
        <sz val="11"/>
        <rFont val="Arial"/>
        <family val="2"/>
      </rPr>
      <t>= 0.2, and V</t>
    </r>
    <r>
      <rPr>
        <vertAlign val="superscript"/>
        <sz val="11"/>
        <rFont val="Arial"/>
        <family val="2"/>
      </rPr>
      <t>WMR</t>
    </r>
    <r>
      <rPr>
        <sz val="11"/>
        <rFont val="Arial"/>
        <family val="2"/>
      </rPr>
      <t>= 0.3.</t>
    </r>
  </si>
  <si>
    <r>
      <t>If the benchmark score is between 0.10 - 0.15, the decision-maker will implement a core</t>
    </r>
    <r>
      <rPr>
        <vertAlign val="superscript"/>
        <sz val="11"/>
        <rFont val="Arial"/>
        <family val="2"/>
      </rPr>
      <t>1</t>
    </r>
    <r>
      <rPr>
        <sz val="11"/>
        <rFont val="Arial"/>
        <family val="2"/>
      </rPr>
      <t xml:space="preserve"> habitat establishment practice standard such as  Conservation Cover (327), Field Border (386), etc. to increase milkweed density</t>
    </r>
    <r>
      <rPr>
        <vertAlign val="superscript"/>
        <sz val="11"/>
        <rFont val="Arial"/>
        <family val="2"/>
      </rPr>
      <t xml:space="preserve">4 </t>
    </r>
    <r>
      <rPr>
        <sz val="11"/>
        <rFont val="Arial"/>
        <family val="2"/>
      </rPr>
      <t xml:space="preserve">to at least 500 stems per acre. </t>
    </r>
    <r>
      <rPr>
        <b/>
        <sz val="11"/>
        <rFont val="Arial"/>
        <family val="2"/>
      </rPr>
      <t>(1.0)</t>
    </r>
  </si>
  <si>
    <r>
      <t xml:space="preserve">If the benchmark score is between 0.30 - 0.50, the decision-maker will implement </t>
    </r>
    <r>
      <rPr>
        <u/>
        <sz val="11"/>
        <rFont val="Arial"/>
        <family val="2"/>
      </rPr>
      <t>Option 1</t>
    </r>
    <r>
      <rPr>
        <sz val="11"/>
        <rFont val="Arial"/>
        <family val="2"/>
      </rPr>
      <t>, a core</t>
    </r>
    <r>
      <rPr>
        <vertAlign val="superscript"/>
        <sz val="11"/>
        <rFont val="Arial"/>
        <family val="2"/>
      </rPr>
      <t>1</t>
    </r>
    <r>
      <rPr>
        <sz val="11"/>
        <rFont val="Arial"/>
        <family val="2"/>
      </rPr>
      <t xml:space="preserve"> establishment practice alone or in combination with management; or </t>
    </r>
    <r>
      <rPr>
        <u/>
        <sz val="11"/>
        <rFont val="Arial"/>
        <family val="2"/>
      </rPr>
      <t>Option 2</t>
    </r>
    <r>
      <rPr>
        <sz val="11"/>
        <rFont val="Arial"/>
        <family val="2"/>
      </rPr>
      <t>, at least one core</t>
    </r>
    <r>
      <rPr>
        <vertAlign val="superscript"/>
        <sz val="11"/>
        <rFont val="Arial"/>
        <family val="2"/>
      </rPr>
      <t>1</t>
    </r>
    <r>
      <rPr>
        <sz val="11"/>
        <rFont val="Arial"/>
        <family val="2"/>
      </rPr>
      <t xml:space="preserve"> management practice standard with supporting practices as desired.  Both will increase milkweed density and improve larval-monarch foraging habitat as the targeted condition</t>
    </r>
    <r>
      <rPr>
        <vertAlign val="superscript"/>
        <sz val="11"/>
        <rFont val="Arial"/>
        <family val="2"/>
      </rPr>
      <t>4</t>
    </r>
    <r>
      <rPr>
        <sz val="11"/>
        <rFont val="Arial"/>
        <family val="2"/>
      </rPr>
      <t xml:space="preserve"> with </t>
    </r>
    <r>
      <rPr>
        <i/>
        <sz val="11"/>
        <rFont val="Arial"/>
        <family val="2"/>
      </rPr>
      <t xml:space="preserve">monarch breeding and foraging habitat </t>
    </r>
    <r>
      <rPr>
        <sz val="11"/>
        <rFont val="Arial"/>
        <family val="2"/>
      </rPr>
      <t xml:space="preserve">as the stated purpose: </t>
    </r>
  </si>
  <si>
    <r>
      <rPr>
        <u/>
        <sz val="11"/>
        <color rgb="FF000000"/>
        <rFont val="Arial"/>
        <family val="2"/>
      </rPr>
      <t>Option 1</t>
    </r>
    <r>
      <rPr>
        <sz val="11"/>
        <color rgb="FF000000"/>
        <rFont val="Arial"/>
        <family val="2"/>
      </rPr>
      <t xml:space="preserve">:  Conservation Cover (327) alone, or in combination with 315 or 338 or 647.  </t>
    </r>
    <r>
      <rPr>
        <b/>
        <sz val="11"/>
        <color rgb="FF000000"/>
        <rFont val="Arial"/>
        <family val="2"/>
      </rPr>
      <t>(1.0)</t>
    </r>
  </si>
  <si>
    <r>
      <rPr>
        <u/>
        <sz val="11"/>
        <rFont val="Arial"/>
        <family val="2"/>
      </rPr>
      <t>Option 2</t>
    </r>
    <r>
      <rPr>
        <sz val="11"/>
        <rFont val="Arial"/>
        <family val="2"/>
      </rPr>
      <t xml:space="preserve">:  Herbaceous Weed Treatment (315), Prescribed Burning (338), Early Successional Habitat Development and Management (647), etc.  </t>
    </r>
    <r>
      <rPr>
        <b/>
        <sz val="11"/>
        <rFont val="Arial"/>
        <family val="2"/>
      </rPr>
      <t>(0.8)</t>
    </r>
  </si>
  <si>
    <r>
      <t>Decision maker will implement core management practices such as Prescribed Burning (338), Early Successional Habitat Development and Management (647), etc. and as appropriate, supporting practices  to maintain milkweed density</t>
    </r>
    <r>
      <rPr>
        <vertAlign val="superscript"/>
        <sz val="11"/>
        <rFont val="Arial"/>
        <family val="2"/>
      </rPr>
      <t>4</t>
    </r>
    <r>
      <rPr>
        <sz val="11"/>
        <rFont val="Arial"/>
        <family val="2"/>
      </rPr>
      <t xml:space="preserve">.  </t>
    </r>
    <r>
      <rPr>
        <b/>
        <sz val="11"/>
        <rFont val="Arial"/>
        <family val="2"/>
      </rPr>
      <t>(1.0)</t>
    </r>
  </si>
  <si>
    <r>
      <rPr>
        <u/>
        <sz val="11"/>
        <rFont val="Arial"/>
        <family val="2"/>
      </rPr>
      <t>Option 2</t>
    </r>
    <r>
      <rPr>
        <sz val="11"/>
        <rFont val="Arial"/>
        <family val="2"/>
      </rPr>
      <t xml:space="preserve">:  Herbaceous Weed Treatment (315), Prescribed Burning (338), Early Successional Habitat Development and Management (647), etc.  </t>
    </r>
    <r>
      <rPr>
        <b/>
        <sz val="11"/>
        <rFont val="Arial"/>
        <family val="2"/>
      </rPr>
      <t>(0.80)</t>
    </r>
  </si>
  <si>
    <r>
      <t>If the benchmark score is between 0.60 -1.0, the decision-maker will implement core</t>
    </r>
    <r>
      <rPr>
        <vertAlign val="superscript"/>
        <sz val="11"/>
        <rFont val="Arial"/>
        <family val="2"/>
      </rPr>
      <t>1</t>
    </r>
    <r>
      <rPr>
        <sz val="11"/>
        <rFont val="Arial"/>
        <family val="2"/>
      </rPr>
      <t xml:space="preserve"> management practices such as Prescribed Burning (338), Early Successional Habitat Development and Management (647), etc., and as appropriate, supporting practices to maintain nectaring forb cover</t>
    </r>
    <r>
      <rPr>
        <vertAlign val="superscript"/>
        <sz val="11"/>
        <rFont val="Arial"/>
        <family val="2"/>
      </rPr>
      <t>6</t>
    </r>
    <r>
      <rPr>
        <sz val="11"/>
        <rFont val="Arial"/>
        <family val="2"/>
      </rPr>
      <t xml:space="preserve">.  </t>
    </r>
    <r>
      <rPr>
        <b/>
        <sz val="11"/>
        <rFont val="Arial"/>
        <family val="2"/>
      </rPr>
      <t>(1.0)</t>
    </r>
  </si>
  <si>
    <r>
      <t xml:space="preserve">If the benchmark score is between 0.30 - 0.60, the decision-maker will implement </t>
    </r>
    <r>
      <rPr>
        <u/>
        <sz val="11"/>
        <rFont val="Arial"/>
        <family val="2"/>
      </rPr>
      <t>Option 1</t>
    </r>
    <r>
      <rPr>
        <sz val="11"/>
        <rFont val="Arial"/>
        <family val="2"/>
      </rPr>
      <t>, (a core</t>
    </r>
    <r>
      <rPr>
        <vertAlign val="superscript"/>
        <sz val="11"/>
        <rFont val="Arial"/>
        <family val="2"/>
      </rPr>
      <t>1</t>
    </r>
    <r>
      <rPr>
        <sz val="11"/>
        <rFont val="Arial"/>
        <family val="2"/>
      </rPr>
      <t xml:space="preserve"> establishment practice alone or in combination with management); or </t>
    </r>
    <r>
      <rPr>
        <u/>
        <sz val="11"/>
        <rFont val="Arial"/>
        <family val="2"/>
      </rPr>
      <t>Option 2</t>
    </r>
    <r>
      <rPr>
        <sz val="11"/>
        <rFont val="Arial"/>
        <family val="2"/>
      </rPr>
      <t>, (at least one core</t>
    </r>
    <r>
      <rPr>
        <vertAlign val="superscript"/>
        <sz val="11"/>
        <rFont val="Arial"/>
        <family val="2"/>
      </rPr>
      <t>1</t>
    </r>
    <r>
      <rPr>
        <sz val="11"/>
        <rFont val="Arial"/>
        <family val="2"/>
      </rPr>
      <t xml:space="preserve"> management practice standard with supporting practices as desired).  Both will increase nectaring forb cover, and improve foraging habitat as the targeted conditions</t>
    </r>
    <r>
      <rPr>
        <vertAlign val="superscript"/>
        <sz val="11"/>
        <rFont val="Arial"/>
        <family val="2"/>
      </rPr>
      <t>4,6</t>
    </r>
    <r>
      <rPr>
        <sz val="11"/>
        <rFont val="Arial"/>
        <family val="2"/>
      </rPr>
      <t xml:space="preserve"> with breeding and foraging habitat as the stated purpose:</t>
    </r>
  </si>
  <si>
    <r>
      <t>If the benchmark score is between 0.10 - 0.15, the decision-maker will implement a core</t>
    </r>
    <r>
      <rPr>
        <vertAlign val="superscript"/>
        <sz val="11"/>
        <rFont val="Arial"/>
        <family val="2"/>
      </rPr>
      <t>1</t>
    </r>
    <r>
      <rPr>
        <sz val="11"/>
        <rFont val="Arial"/>
        <family val="2"/>
      </rPr>
      <t xml:space="preserve"> habitat establishment practice such as Conservation Cover (327), Field Border (386), etc. to increase forb cover</t>
    </r>
    <r>
      <rPr>
        <vertAlign val="superscript"/>
        <sz val="11"/>
        <rFont val="Arial"/>
        <family val="2"/>
      </rPr>
      <t>6</t>
    </r>
    <r>
      <rPr>
        <sz val="11"/>
        <rFont val="Arial"/>
        <family val="2"/>
      </rPr>
      <t xml:space="preserve">.  </t>
    </r>
    <r>
      <rPr>
        <b/>
        <sz val="11"/>
        <rFont val="Arial"/>
        <family val="2"/>
      </rPr>
      <t>(1.0)</t>
    </r>
  </si>
  <si>
    <r>
      <t>The decision-maker can implement a core</t>
    </r>
    <r>
      <rPr>
        <vertAlign val="superscript"/>
        <sz val="11"/>
        <rFont val="Arial"/>
        <family val="2"/>
      </rPr>
      <t>1</t>
    </r>
    <r>
      <rPr>
        <sz val="11"/>
        <rFont val="Arial"/>
        <family val="2"/>
      </rPr>
      <t xml:space="preserve"> establishment practice standard such as Conservation Cover (327), Field Border (386), etc. to increase forb-species richness</t>
    </r>
    <r>
      <rPr>
        <vertAlign val="superscript"/>
        <sz val="11"/>
        <rFont val="Arial"/>
        <family val="2"/>
      </rPr>
      <t>7</t>
    </r>
    <r>
      <rPr>
        <sz val="11"/>
        <rFont val="Arial"/>
        <family val="2"/>
      </rPr>
      <t xml:space="preserve">.  </t>
    </r>
    <r>
      <rPr>
        <b/>
        <sz val="11"/>
        <rFont val="Arial"/>
        <family val="2"/>
      </rPr>
      <t>(1.0)</t>
    </r>
  </si>
  <si>
    <r>
      <t xml:space="preserve">If the benchmark score is between 0.30 - 0.80, the decision-maker can implement </t>
    </r>
    <r>
      <rPr>
        <u/>
        <sz val="11"/>
        <rFont val="Arial"/>
        <family val="2"/>
      </rPr>
      <t>Option 1</t>
    </r>
    <r>
      <rPr>
        <sz val="11"/>
        <rFont val="Arial"/>
        <family val="2"/>
      </rPr>
      <t>, (a core</t>
    </r>
    <r>
      <rPr>
        <vertAlign val="superscript"/>
        <sz val="11"/>
        <rFont val="Arial"/>
        <family val="2"/>
      </rPr>
      <t>1</t>
    </r>
    <r>
      <rPr>
        <sz val="11"/>
        <rFont val="Arial"/>
        <family val="2"/>
      </rPr>
      <t xml:space="preserve"> establishment practice alone or in combination with management); or </t>
    </r>
    <r>
      <rPr>
        <u/>
        <sz val="11"/>
        <rFont val="Arial"/>
        <family val="2"/>
      </rPr>
      <t>Option 2</t>
    </r>
    <r>
      <rPr>
        <sz val="11"/>
        <rFont val="Arial"/>
        <family val="2"/>
      </rPr>
      <t>, (at least one core</t>
    </r>
    <r>
      <rPr>
        <vertAlign val="superscript"/>
        <sz val="11"/>
        <rFont val="Arial"/>
        <family val="2"/>
      </rPr>
      <t>1</t>
    </r>
    <r>
      <rPr>
        <sz val="11"/>
        <rFont val="Arial"/>
        <family val="2"/>
      </rPr>
      <t xml:space="preserve"> management practice standard with supporting practices as desired).  Both will increase nectaring forb richness, and improve foraging habitat as the targeted conditions</t>
    </r>
    <r>
      <rPr>
        <vertAlign val="superscript"/>
        <sz val="11"/>
        <rFont val="Arial"/>
        <family val="2"/>
      </rPr>
      <t>4,7</t>
    </r>
    <r>
      <rPr>
        <sz val="11"/>
        <rFont val="Arial"/>
        <family val="2"/>
      </rPr>
      <t xml:space="preserve"> with breeding and foraging habitat as the stated purpose:</t>
    </r>
  </si>
  <si>
    <r>
      <t>If the benchmark score is between 0.80 - 1.0, the decision-maker will implement core</t>
    </r>
    <r>
      <rPr>
        <vertAlign val="superscript"/>
        <sz val="11"/>
        <rFont val="Arial"/>
        <family val="2"/>
      </rPr>
      <t>1</t>
    </r>
    <r>
      <rPr>
        <sz val="11"/>
        <rFont val="Arial"/>
        <family val="2"/>
      </rPr>
      <t xml:space="preserve"> management practices such as Prescribed Burning (338), Early Successional Habitat Development and Management (647), etc., and as appropriate, supporting practices to maintain forb richness</t>
    </r>
    <r>
      <rPr>
        <vertAlign val="superscript"/>
        <sz val="11"/>
        <rFont val="Arial"/>
        <family val="2"/>
      </rPr>
      <t>7</t>
    </r>
    <r>
      <rPr>
        <sz val="11"/>
        <rFont val="Arial"/>
        <family val="2"/>
      </rPr>
      <t xml:space="preserve">.  </t>
    </r>
    <r>
      <rPr>
        <b/>
        <sz val="11"/>
        <rFont val="Arial"/>
        <family val="2"/>
      </rPr>
      <t>(1.0)</t>
    </r>
  </si>
  <si>
    <t>Appendix C.  Selected Conservation Practices - Midwest</t>
  </si>
  <si>
    <t>Conservation Practice Standard</t>
  </si>
  <si>
    <t>Core Management Practice</t>
  </si>
  <si>
    <t>Core Establishment Practice</t>
  </si>
  <si>
    <t>Supporting Practice</t>
  </si>
  <si>
    <r>
      <rPr>
        <vertAlign val="superscript"/>
        <sz val="10"/>
        <rFont val="Arial"/>
        <family val="2"/>
      </rPr>
      <t>1</t>
    </r>
    <r>
      <rPr>
        <sz val="10"/>
        <rFont val="Arial"/>
        <family val="2"/>
      </rPr>
      <t>Refer to the tab labeled "Selected Practices" for a list of core habitat establishment and management practices.  Unless otherwise indicated, the decision maker must choose at least one core practice from which to build a system of appropriate core and supporting conservation practices.  Core establishment practices receive slightly greater planned scores because establishing habitat, as opposed to managing actions alone, should result in better habitat.  Plans that combine core establishment and management practices receive maximum planned habitat scores for V</t>
    </r>
    <r>
      <rPr>
        <vertAlign val="superscript"/>
        <sz val="10"/>
        <rFont val="Arial"/>
        <family val="2"/>
      </rPr>
      <t>MWD</t>
    </r>
    <r>
      <rPr>
        <sz val="10"/>
        <rFont val="Arial"/>
        <family val="2"/>
      </rPr>
      <t>, V</t>
    </r>
    <r>
      <rPr>
        <vertAlign val="superscript"/>
        <sz val="10"/>
        <rFont val="Arial"/>
        <family val="2"/>
      </rPr>
      <t>FC</t>
    </r>
    <r>
      <rPr>
        <sz val="10"/>
        <rFont val="Arial"/>
        <family val="2"/>
      </rPr>
      <t xml:space="preserve"> and V</t>
    </r>
    <r>
      <rPr>
        <vertAlign val="superscript"/>
        <sz val="10"/>
        <rFont val="Arial"/>
        <family val="2"/>
      </rPr>
      <t>FR</t>
    </r>
    <r>
      <rPr>
        <sz val="10"/>
        <rFont val="Arial"/>
        <family val="2"/>
      </rPr>
      <t xml:space="preserve">.
</t>
    </r>
    <r>
      <rPr>
        <i/>
        <sz val="10"/>
        <rFont val="Arial"/>
        <family val="2"/>
      </rPr>
      <t xml:space="preserve">
</t>
    </r>
    <r>
      <rPr>
        <vertAlign val="superscript"/>
        <sz val="10"/>
        <rFont val="Arial"/>
        <family val="2"/>
      </rPr>
      <t>2</t>
    </r>
    <r>
      <rPr>
        <sz val="10"/>
        <rFont val="Arial"/>
        <family val="2"/>
      </rPr>
      <t>Monarch butterflies face many threats. However, for the purpose of the NRCS Monarch Butterfly Habitat Development Project, the primary threats of concern arise from the AA's exposure to insecticide applications and weed management (herbicide applications, mowing, or grazing).  Planners assess the AA's exposure to these threats under the variables V</t>
    </r>
    <r>
      <rPr>
        <vertAlign val="superscript"/>
        <sz val="10"/>
        <rFont val="Arial"/>
        <family val="2"/>
      </rPr>
      <t>IR</t>
    </r>
    <r>
      <rPr>
        <sz val="10"/>
        <rFont val="Arial"/>
        <family val="2"/>
      </rPr>
      <t xml:space="preserve"> and V</t>
    </r>
    <r>
      <rPr>
        <vertAlign val="superscript"/>
        <sz val="10"/>
        <rFont val="Arial"/>
        <family val="2"/>
      </rPr>
      <t>WMR</t>
    </r>
    <r>
      <rPr>
        <sz val="10"/>
        <rFont val="Arial"/>
        <family val="2"/>
      </rPr>
      <t>, respectively.  Threat reduction techniques and/or practices include implementation of Integrated Pest Management (595), physically locating the AA at least 100' from areas exposed to such threats, or through a combination of techniques and practices published in Table 3 of NRCS Technical Notice 190-AGR-9</t>
    </r>
    <r>
      <rPr>
        <i/>
        <sz val="10"/>
        <rFont val="Arial"/>
        <family val="2"/>
      </rPr>
      <t>, Preventing or Mitigating Potential Negative Impacts of Pesticides on Pollinators Using Integrated Pest Management and Other Conservation Practices.</t>
    </r>
  </si>
  <si>
    <t>Supporting Establishment Practice</t>
  </si>
  <si>
    <t>Supporting Management Practice</t>
  </si>
  <si>
    <t>Hedgerow Planting</t>
  </si>
  <si>
    <t>Establishment Practice</t>
  </si>
  <si>
    <t>Restoration of Rare or Declining Natural Communities</t>
  </si>
  <si>
    <t>Access Control</t>
  </si>
  <si>
    <r>
      <t>Practice Category</t>
    </r>
    <r>
      <rPr>
        <b/>
        <vertAlign val="superscript"/>
        <sz val="10"/>
        <rFont val="Arial"/>
        <family val="2"/>
      </rPr>
      <t>1</t>
    </r>
  </si>
  <si>
    <r>
      <t>Core</t>
    </r>
    <r>
      <rPr>
        <sz val="12"/>
        <rFont val="Arial"/>
        <family val="2"/>
      </rPr>
      <t xml:space="preserve"> Management Practice</t>
    </r>
  </si>
  <si>
    <t>Umbrella Practice</t>
  </si>
  <si>
    <r>
      <rPr>
        <vertAlign val="superscript"/>
        <sz val="10"/>
        <color rgb="FF000000"/>
        <rFont val="Arial"/>
        <family val="2"/>
      </rPr>
      <t>1</t>
    </r>
    <r>
      <rPr>
        <sz val="10"/>
        <color rgb="FF000000"/>
        <rFont val="Arial"/>
        <family val="2"/>
      </rPr>
      <t xml:space="preserve">This WHEG uses 3 practice categories and 2 qualifiers: 
          </t>
    </r>
    <r>
      <rPr>
        <u/>
        <sz val="10"/>
        <color rgb="FF000000"/>
        <rFont val="Arial"/>
        <family val="2"/>
      </rPr>
      <t>Practice Categories</t>
    </r>
    <r>
      <rPr>
        <sz val="10"/>
        <color rgb="FF000000"/>
        <rFont val="Arial"/>
        <family val="2"/>
      </rPr>
      <t xml:space="preserve">:
          1.  </t>
    </r>
    <r>
      <rPr>
        <b/>
        <sz val="10"/>
        <color rgb="FF000000"/>
        <rFont val="Arial"/>
        <family val="2"/>
      </rPr>
      <t>Umbrella</t>
    </r>
    <r>
      <rPr>
        <sz val="10"/>
        <color rgb="FF000000"/>
        <rFont val="Arial"/>
        <family val="2"/>
      </rPr>
      <t xml:space="preserve"> practices serve as the foundation of the conservation planning process.  Though required in the conservation plan, 
               the umbrella practice it is not necessarily required in the financial assistance contract.
          2.  Under the umbrella practice, a </t>
    </r>
    <r>
      <rPr>
        <b/>
        <sz val="10"/>
        <color rgb="FF000000"/>
        <rFont val="Arial"/>
        <family val="2"/>
      </rPr>
      <t>core</t>
    </r>
    <r>
      <rPr>
        <sz val="10"/>
        <color rgb="FF000000"/>
        <rFont val="Arial"/>
        <family val="2"/>
      </rPr>
      <t xml:space="preserve"> practice may be implemented by itself (i.e., standalone).
          3.  </t>
    </r>
    <r>
      <rPr>
        <b/>
        <sz val="10"/>
        <color rgb="FF000000"/>
        <rFont val="Arial"/>
        <family val="2"/>
      </rPr>
      <t>Supporting</t>
    </r>
    <r>
      <rPr>
        <sz val="10"/>
        <color rgb="FF000000"/>
        <rFont val="Arial"/>
        <family val="2"/>
      </rPr>
      <t xml:space="preserve"> practices may be implemented in support of a core practice.
          </t>
    </r>
    <r>
      <rPr>
        <u/>
        <sz val="10"/>
        <color rgb="FF000000"/>
        <rFont val="Arial"/>
        <family val="2"/>
      </rPr>
      <t>Practice Qualifiers</t>
    </r>
    <r>
      <rPr>
        <sz val="10"/>
        <color rgb="FF000000"/>
        <rFont val="Arial"/>
        <family val="2"/>
      </rPr>
      <t xml:space="preserve">:
          1.  </t>
    </r>
    <r>
      <rPr>
        <b/>
        <sz val="10"/>
        <color rgb="FF000000"/>
        <rFont val="Arial"/>
        <family val="2"/>
      </rPr>
      <t>Establishment</t>
    </r>
    <r>
      <rPr>
        <sz val="10"/>
        <color rgb="FF000000"/>
        <rFont val="Arial"/>
        <family val="2"/>
      </rPr>
      <t xml:space="preserve"> means to introduce new plant material into the treatment area (e.g., AA).
          2.  </t>
    </r>
    <r>
      <rPr>
        <b/>
        <sz val="10"/>
        <color rgb="FF000000"/>
        <rFont val="Arial"/>
        <family val="2"/>
      </rPr>
      <t>Management</t>
    </r>
    <r>
      <rPr>
        <sz val="10"/>
        <color rgb="FF000000"/>
        <rFont val="Arial"/>
        <family val="2"/>
      </rPr>
      <t xml:space="preserve"> refers to actions intended to force a change in the existing plant species composition and structure.</t>
    </r>
    <r>
      <rPr>
        <vertAlign val="superscript"/>
        <sz val="10"/>
        <color rgb="FF000000"/>
        <rFont val="Arial"/>
        <family val="2"/>
      </rPr>
      <t/>
    </r>
  </si>
  <si>
    <r>
      <rPr>
        <b/>
        <sz val="11"/>
        <color rgb="FF006FC0"/>
        <rFont val="Arial"/>
        <family val="2"/>
      </rPr>
      <t>Useful Resources:</t>
    </r>
  </si>
  <si>
    <t>“Good for Butterflies, Good for Your Bottom Line”</t>
  </si>
  <si>
    <r>
      <rPr>
        <sz val="12"/>
        <rFont val="Arial"/>
        <family val="2"/>
      </rPr>
      <t xml:space="preserve">•   </t>
    </r>
    <r>
      <rPr>
        <sz val="11"/>
        <rFont val="Arial"/>
        <family val="2"/>
      </rPr>
      <t>Based on Monarch Joint Venture's "Mowing: Best practices for Monarch"</t>
    </r>
  </si>
  <si>
    <t xml:space="preserve"> Journey North Interactive Maps</t>
  </si>
  <si>
    <r>
      <rPr>
        <sz val="12"/>
        <rFont val="Arial"/>
        <family val="2"/>
      </rPr>
      <t xml:space="preserve">•   </t>
    </r>
    <r>
      <rPr>
        <sz val="11"/>
        <rFont val="Arial"/>
        <family val="2"/>
      </rPr>
      <t>Real-time peak migration tracking.</t>
    </r>
  </si>
  <si>
    <t xml:space="preserve"> Integrated Monarch Monitoring Program</t>
  </si>
  <si>
    <r>
      <t xml:space="preserve">•   Monitoring protocol, </t>
    </r>
    <r>
      <rPr>
        <sz val="10"/>
        <rFont val="Arial"/>
        <family val="2"/>
      </rPr>
      <t>and datasheets</t>
    </r>
  </si>
  <si>
    <t>•   Online-training</t>
  </si>
  <si>
    <r>
      <t xml:space="preserve">NRCS Storyboard: "Working Lands for Monarch Butterfly" </t>
    </r>
    <r>
      <rPr>
        <sz val="11"/>
        <rFont val="Arial"/>
        <family val="2"/>
      </rPr>
      <t/>
    </r>
  </si>
  <si>
    <t>NRCS Monarch Management Zone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</si>
</sst>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1" x14ac:knownFonts="1">
    <font>
      <sz val="10"/>
      <color rgb="FF000000"/>
      <name val="Times New Roman"/>
      <charset val="204"/>
    </font>
    <font>
      <sz val="10"/>
      <name val="Arial"/>
      <family val="2"/>
    </font>
    <font>
      <b/>
      <sz val="12"/>
      <name val="Arial"/>
      <family val="2"/>
    </font>
    <font>
      <b/>
      <sz val="11"/>
      <name val="Arial"/>
      <family val="2"/>
    </font>
    <font>
      <sz val="11"/>
      <color rgb="FF000000"/>
      <name val="Arial"/>
      <family val="2"/>
    </font>
    <font>
      <b/>
      <sz val="11"/>
      <name val="Arial"/>
      <family val="2"/>
    </font>
    <font>
      <b/>
      <sz val="7"/>
      <name val="Arial"/>
      <family val="2"/>
    </font>
    <font>
      <b/>
      <i/>
      <sz val="11"/>
      <name val="Arial"/>
      <family val="2"/>
    </font>
    <font>
      <sz val="11"/>
      <name val="Arial"/>
      <family val="2"/>
    </font>
    <font>
      <sz val="11"/>
      <color rgb="FF221F1F"/>
      <name val="Arial"/>
      <family val="2"/>
    </font>
    <font>
      <b/>
      <sz val="11"/>
      <color rgb="FF221F1F"/>
      <name val="Arial"/>
      <family val="2"/>
    </font>
    <font>
      <i/>
      <sz val="11"/>
      <name val="Arial"/>
      <family val="2"/>
    </font>
    <font>
      <b/>
      <sz val="10"/>
      <color rgb="FF000000"/>
      <name val="Times New Roman"/>
      <family val="1"/>
    </font>
    <font>
      <u/>
      <sz val="11"/>
      <color rgb="FF000000"/>
      <name val="Arial"/>
      <family val="2"/>
    </font>
    <font>
      <b/>
      <sz val="11"/>
      <color rgb="FF000000"/>
      <name val="Arial"/>
      <family val="2"/>
    </font>
    <font>
      <sz val="11"/>
      <color rgb="FF000000"/>
      <name val="Times New Roman"/>
      <family val="1"/>
    </font>
    <font>
      <sz val="12"/>
      <color rgb="FF000000"/>
      <name val="Times New Roman"/>
      <family val="1"/>
    </font>
    <font>
      <b/>
      <sz val="14"/>
      <name val="Arial"/>
      <family val="2"/>
    </font>
    <font>
      <b/>
      <sz val="14"/>
      <color rgb="FF000000"/>
      <name val="Times New Roman"/>
      <family val="1"/>
    </font>
    <font>
      <b/>
      <i/>
      <sz val="11"/>
      <color rgb="FF221F1F"/>
      <name val="Arial"/>
      <family val="2"/>
    </font>
    <font>
      <b/>
      <u/>
      <sz val="11"/>
      <color rgb="FF000000"/>
      <name val="Arial"/>
      <family val="2"/>
    </font>
    <font>
      <b/>
      <sz val="11"/>
      <color rgb="FF000000"/>
      <name val="Times New Roman"/>
      <family val="1"/>
    </font>
    <font>
      <b/>
      <sz val="14"/>
      <color rgb="FF000000"/>
      <name val="Arial"/>
      <family val="2"/>
    </font>
    <font>
      <vertAlign val="superscript"/>
      <sz val="11"/>
      <name val="Arial"/>
      <family val="2"/>
    </font>
    <font>
      <b/>
      <vertAlign val="superscript"/>
      <sz val="11"/>
      <name val="Arial"/>
      <family val="2"/>
    </font>
    <font>
      <b/>
      <sz val="10"/>
      <name val="Arial"/>
      <family val="2"/>
    </font>
    <font>
      <sz val="10"/>
      <color rgb="FF000000"/>
      <name val="Arial"/>
      <family val="2"/>
    </font>
    <font>
      <b/>
      <vertAlign val="superscript"/>
      <sz val="11"/>
      <color rgb="FF000000"/>
      <name val="Arial"/>
      <family val="2"/>
    </font>
    <font>
      <b/>
      <sz val="10"/>
      <color theme="0"/>
      <name val="Times New Roman"/>
      <family val="1"/>
    </font>
    <font>
      <sz val="10"/>
      <color theme="0"/>
      <name val="Times New Roman"/>
      <family val="1"/>
    </font>
    <font>
      <sz val="12"/>
      <name val="Arial"/>
      <family val="2"/>
    </font>
    <font>
      <sz val="12"/>
      <color rgb="FF000000"/>
      <name val="Arial"/>
      <family val="2"/>
    </font>
    <font>
      <b/>
      <sz val="12"/>
      <color rgb="FF000000"/>
      <name val="Arial"/>
      <family val="2"/>
    </font>
    <font>
      <b/>
      <i/>
      <sz val="12"/>
      <color rgb="FF000000"/>
      <name val="Arial"/>
      <family val="2"/>
    </font>
    <font>
      <sz val="12"/>
      <color theme="0"/>
      <name val="Arial"/>
      <family val="2"/>
    </font>
    <font>
      <i/>
      <sz val="12"/>
      <color rgb="FF000000"/>
      <name val="Arial"/>
      <family val="2"/>
    </font>
    <font>
      <b/>
      <sz val="14"/>
      <color rgb="FFFF0000"/>
      <name val="Arial"/>
      <family val="2"/>
    </font>
    <font>
      <b/>
      <u/>
      <sz val="12"/>
      <color rgb="FF000000"/>
      <name val="Arial"/>
      <family val="2"/>
    </font>
    <font>
      <sz val="10"/>
      <color rgb="FF000000"/>
      <name val="Times New Roman"/>
      <family val="1"/>
    </font>
    <font>
      <b/>
      <i/>
      <u/>
      <sz val="12"/>
      <color rgb="FF000000"/>
      <name val="Arial"/>
      <family val="2"/>
    </font>
    <font>
      <sz val="10"/>
      <name val="Times New Roman"/>
      <family val="1"/>
    </font>
    <font>
      <sz val="14"/>
      <color rgb="FF000000"/>
      <name val="Times New Roman"/>
      <family val="1"/>
    </font>
    <font>
      <b/>
      <sz val="12"/>
      <color rgb="FF221F1F"/>
      <name val="Arial"/>
      <family val="2"/>
    </font>
    <font>
      <b/>
      <i/>
      <sz val="11"/>
      <color rgb="FF000000"/>
      <name val="Arial"/>
      <family val="2"/>
    </font>
    <font>
      <sz val="14"/>
      <color rgb="FFFF0000"/>
      <name val="Times New Roman"/>
      <family val="1"/>
    </font>
    <font>
      <u/>
      <sz val="12"/>
      <color rgb="FF000000"/>
      <name val="Arial"/>
      <family val="2"/>
    </font>
    <font>
      <sz val="9"/>
      <color indexed="81"/>
      <name val="Tahoma"/>
      <family val="2"/>
    </font>
    <font>
      <sz val="10"/>
      <color rgb="FF000000"/>
      <name val="Calibri"/>
      <family val="2"/>
    </font>
    <font>
      <sz val="20"/>
      <color rgb="FF000000"/>
      <name val="Times New Roman"/>
      <family val="1"/>
    </font>
    <font>
      <sz val="11"/>
      <name val="Times New Roman"/>
      <family val="1"/>
    </font>
    <font>
      <sz val="10"/>
      <color rgb="FFFF0000"/>
      <name val="Times New Roman"/>
      <family val="1"/>
    </font>
    <font>
      <sz val="11"/>
      <color rgb="FFFF0000"/>
      <name val="Times New Roman"/>
      <family val="1"/>
    </font>
    <font>
      <b/>
      <sz val="12"/>
      <color rgb="FFFF0000"/>
      <name val="Arial"/>
      <family val="2"/>
    </font>
    <font>
      <sz val="12"/>
      <color rgb="FFFF0000"/>
      <name val="Times New Roman"/>
      <family val="1"/>
    </font>
    <font>
      <b/>
      <sz val="10"/>
      <color rgb="FFFF0000"/>
      <name val="Times New Roman"/>
      <family val="1"/>
    </font>
    <font>
      <sz val="11"/>
      <color rgb="FF000000"/>
      <name val="Calibri"/>
      <family val="2"/>
    </font>
    <font>
      <i/>
      <sz val="10"/>
      <name val="Arial"/>
      <family val="2"/>
    </font>
    <font>
      <b/>
      <sz val="10"/>
      <color rgb="FF000000"/>
      <name val="Arial"/>
      <family val="2"/>
    </font>
    <font>
      <vertAlign val="superscript"/>
      <sz val="10"/>
      <name val="Arial"/>
      <family val="2"/>
    </font>
    <font>
      <u/>
      <sz val="11"/>
      <name val="Arial"/>
      <family val="2"/>
    </font>
    <font>
      <i/>
      <sz val="11"/>
      <color rgb="FF000000"/>
      <name val="Arial"/>
      <family val="2"/>
    </font>
    <font>
      <sz val="9"/>
      <color rgb="FF000000"/>
      <name val="Arial"/>
      <family val="2"/>
    </font>
    <font>
      <vertAlign val="superscript"/>
      <sz val="9"/>
      <color rgb="FF000000"/>
      <name val="Arial"/>
      <family val="2"/>
    </font>
    <font>
      <sz val="9"/>
      <name val="Arial"/>
      <family val="2"/>
    </font>
    <font>
      <vertAlign val="superscript"/>
      <sz val="9"/>
      <name val="Arial"/>
      <family val="2"/>
    </font>
    <font>
      <i/>
      <sz val="9"/>
      <name val="Arial"/>
      <family val="2"/>
    </font>
    <font>
      <b/>
      <i/>
      <sz val="16"/>
      <color rgb="FF000000"/>
      <name val="Times New Roman"/>
      <family val="1"/>
    </font>
    <font>
      <vertAlign val="superscript"/>
      <sz val="10"/>
      <name val="Calibri"/>
      <family val="2"/>
    </font>
    <font>
      <sz val="10"/>
      <name val="Calibri"/>
      <family val="2"/>
    </font>
    <font>
      <sz val="16"/>
      <color rgb="FF000000"/>
      <name val="Arial"/>
      <family val="2"/>
    </font>
    <font>
      <b/>
      <sz val="16"/>
      <name val="Arial"/>
      <family val="2"/>
    </font>
    <font>
      <vertAlign val="superscript"/>
      <sz val="10"/>
      <color rgb="FF000000"/>
      <name val="Arial"/>
      <family val="2"/>
    </font>
    <font>
      <b/>
      <vertAlign val="superscript"/>
      <sz val="10"/>
      <name val="Arial"/>
      <family val="2"/>
    </font>
    <font>
      <u/>
      <sz val="10"/>
      <color rgb="FF000000"/>
      <name val="Arial"/>
      <family val="2"/>
    </font>
    <font>
      <u/>
      <sz val="10"/>
      <color theme="10"/>
      <name val="Times New Roman"/>
      <family val="1"/>
    </font>
    <font>
      <b/>
      <sz val="11"/>
      <name val="Arial"/>
      <family val="2"/>
    </font>
    <font>
      <b/>
      <sz val="11"/>
      <color rgb="FF006FC0"/>
      <name val="Arial"/>
      <family val="2"/>
    </font>
    <font>
      <i/>
      <sz val="10"/>
      <color rgb="FF000000"/>
      <name val="Times New Roman"/>
      <family val="1"/>
    </font>
    <font>
      <u/>
      <sz val="10"/>
      <color theme="10"/>
      <name val="Arial"/>
      <family val="2"/>
    </font>
    <font>
      <u/>
      <sz val="11"/>
      <color theme="10"/>
      <name val="Arial"/>
      <family val="2"/>
    </font>
    <font>
      <b/>
      <sz val="12"/>
      <color rgb="FF000000"/>
      <name val="Times New Roman"/>
      <family val="1"/>
    </font>
  </fonts>
  <fills count="15">
    <fill>
      <patternFill patternType="none"/>
    </fill>
    <fill>
      <patternFill patternType="gray125"/>
    </fill>
    <fill>
      <patternFill patternType="solid">
        <fgColor rgb="FFC2D69B"/>
      </patternFill>
    </fill>
    <fill>
      <patternFill patternType="solid">
        <fgColor rgb="FFDDD9C3"/>
      </patternFill>
    </fill>
    <fill>
      <patternFill patternType="solid">
        <fgColor rgb="FFCCC0D9"/>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s>
  <borders count="17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medium">
        <color indexed="64"/>
      </left>
      <right/>
      <top style="thin">
        <color indexed="64"/>
      </top>
      <bottom style="thin">
        <color rgb="FF000000"/>
      </bottom>
      <diagonal/>
    </border>
    <border>
      <left style="thin">
        <color rgb="FF000000"/>
      </left>
      <right/>
      <top/>
      <bottom style="thin">
        <color indexed="64"/>
      </bottom>
      <diagonal/>
    </border>
    <border>
      <left style="medium">
        <color indexed="64"/>
      </left>
      <right/>
      <top style="thin">
        <color rgb="FF000000"/>
      </top>
      <bottom/>
      <diagonal/>
    </border>
    <border>
      <left style="thin">
        <color indexed="64"/>
      </left>
      <right style="thin">
        <color indexed="64"/>
      </right>
      <top/>
      <bottom/>
      <diagonal/>
    </border>
    <border>
      <left style="thin">
        <color auto="1"/>
      </left>
      <right/>
      <top/>
      <bottom style="thin">
        <color rgb="FF000000"/>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medium">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top style="thick">
        <color indexed="64"/>
      </top>
      <bottom/>
      <diagonal/>
    </border>
    <border>
      <left/>
      <right/>
      <top style="thick">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n">
        <color rgb="FF000000"/>
      </left>
      <right/>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bottom style="thick">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ck">
        <color indexed="64"/>
      </bottom>
      <diagonal/>
    </border>
    <border>
      <left style="thin">
        <color indexed="64"/>
      </left>
      <right/>
      <top style="medium">
        <color indexed="64"/>
      </top>
      <bottom style="thick">
        <color indexed="64"/>
      </bottom>
      <diagonal/>
    </border>
    <border>
      <left style="thin">
        <color indexed="64"/>
      </left>
      <right/>
      <top style="thick">
        <color indexed="64"/>
      </top>
      <bottom style="medium">
        <color indexed="64"/>
      </bottom>
      <diagonal/>
    </border>
    <border>
      <left style="medium">
        <color indexed="64"/>
      </left>
      <right style="medium">
        <color indexed="64"/>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right/>
      <top style="thick">
        <color indexed="64"/>
      </top>
      <bottom style="thin">
        <color rgb="FF000000"/>
      </bottom>
      <diagonal/>
    </border>
    <border>
      <left/>
      <right style="thin">
        <color rgb="FF000000"/>
      </right>
      <top style="thick">
        <color indexed="64"/>
      </top>
      <bottom style="thin">
        <color rgb="FF000000"/>
      </bottom>
      <diagonal/>
    </border>
    <border>
      <left style="thin">
        <color rgb="FF000000"/>
      </left>
      <right/>
      <top style="thick">
        <color indexed="64"/>
      </top>
      <bottom style="thin">
        <color rgb="FF000000"/>
      </bottom>
      <diagonal/>
    </border>
    <border>
      <left/>
      <right style="thin">
        <color rgb="FF000000"/>
      </right>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n">
        <color rgb="FF000000"/>
      </bottom>
      <diagonal/>
    </border>
    <border>
      <left/>
      <right/>
      <top style="thin">
        <color rgb="FF000000"/>
      </top>
      <bottom style="thick">
        <color indexed="64"/>
      </bottom>
      <diagonal/>
    </border>
    <border>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thin">
        <color indexed="64"/>
      </left>
      <right/>
      <top style="thin">
        <color indexed="64"/>
      </top>
      <bottom style="thick">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medium">
        <color indexed="64"/>
      </left>
      <right/>
      <top style="thin">
        <color rgb="FF000000"/>
      </top>
      <bottom style="thin">
        <color indexed="64"/>
      </bottom>
      <diagonal/>
    </border>
    <border>
      <left style="medium">
        <color indexed="64"/>
      </left>
      <right/>
      <top style="double">
        <color indexed="64"/>
      </top>
      <bottom style="thin">
        <color rgb="FF000000"/>
      </bottom>
      <diagonal/>
    </border>
    <border>
      <left/>
      <right/>
      <top style="double">
        <color indexed="64"/>
      </top>
      <bottom style="thin">
        <color rgb="FF000000"/>
      </bottom>
      <diagonal/>
    </border>
    <border>
      <left/>
      <right style="thin">
        <color rgb="FF000000"/>
      </right>
      <top style="double">
        <color indexed="64"/>
      </top>
      <bottom style="thin">
        <color rgb="FF000000"/>
      </bottom>
      <diagonal/>
    </border>
    <border>
      <left style="thin">
        <color rgb="FF000000"/>
      </left>
      <right/>
      <top style="double">
        <color indexed="64"/>
      </top>
      <bottom style="thin">
        <color rgb="FF000000"/>
      </bottom>
      <diagonal/>
    </border>
    <border>
      <left/>
      <right style="medium">
        <color indexed="64"/>
      </right>
      <top style="double">
        <color indexed="64"/>
      </top>
      <bottom/>
      <diagonal/>
    </border>
    <border>
      <left style="medium">
        <color indexed="64"/>
      </left>
      <right/>
      <top style="thin">
        <color rgb="FF000000"/>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style="thick">
        <color indexed="64"/>
      </top>
      <bottom style="thin">
        <color rgb="FF000000"/>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rgb="FF000000"/>
      </right>
      <top style="medium">
        <color indexed="64"/>
      </top>
      <bottom style="double">
        <color indexed="64"/>
      </bottom>
      <diagonal/>
    </border>
    <border>
      <left style="thin">
        <color rgb="FF000000"/>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thick">
        <color indexed="64"/>
      </bottom>
      <diagonal/>
    </border>
    <border>
      <left style="thin">
        <color indexed="64"/>
      </left>
      <right/>
      <top style="thin">
        <color rgb="FF000000"/>
      </top>
      <bottom/>
      <diagonal/>
    </border>
    <border>
      <left style="medium">
        <color indexed="64"/>
      </left>
      <right style="thin">
        <color indexed="64"/>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0" fontId="38" fillId="0" borderId="0"/>
    <xf numFmtId="0" fontId="74" fillId="0" borderId="0" applyNumberFormat="0" applyFill="0" applyBorder="0" applyAlignment="0" applyProtection="0"/>
  </cellStyleXfs>
  <cellXfs count="889">
    <xf numFmtId="0" fontId="0" fillId="0" borderId="0" xfId="0" applyFill="1" applyBorder="1" applyAlignment="1">
      <alignment horizontal="left" vertical="top"/>
    </xf>
    <xf numFmtId="0" fontId="4" fillId="0" borderId="0" xfId="0" applyFont="1" applyFill="1" applyBorder="1" applyAlignment="1" applyProtection="1">
      <alignment horizontal="left" vertical="top"/>
    </xf>
    <xf numFmtId="0" fontId="40"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30" fillId="0" borderId="0" xfId="0" applyFont="1" applyFill="1" applyBorder="1" applyAlignment="1" applyProtection="1">
      <alignment horizontal="left" vertical="top"/>
    </xf>
    <xf numFmtId="0" fontId="14" fillId="9" borderId="63" xfId="0" applyFont="1" applyFill="1" applyBorder="1" applyAlignment="1" applyProtection="1">
      <alignment horizontal="center" vertical="center" wrapText="1"/>
      <protection locked="0"/>
    </xf>
    <xf numFmtId="0" fontId="14" fillId="9" borderId="63" xfId="0" applyFont="1" applyFill="1" applyBorder="1" applyAlignment="1" applyProtection="1">
      <alignment horizontal="center" vertical="center"/>
      <protection locked="0"/>
    </xf>
    <xf numFmtId="2" fontId="0" fillId="0" borderId="0" xfId="0" applyNumberFormat="1" applyFill="1" applyBorder="1" applyAlignment="1" applyProtection="1">
      <alignment horizontal="left" vertical="top"/>
    </xf>
    <xf numFmtId="0" fontId="0" fillId="0" borderId="22" xfId="0" applyFill="1" applyBorder="1" applyAlignment="1" applyProtection="1">
      <alignment horizontal="left" vertical="top"/>
    </xf>
    <xf numFmtId="2" fontId="14" fillId="9" borderId="63" xfId="0" applyNumberFormat="1" applyFont="1" applyFill="1" applyBorder="1" applyAlignment="1" applyProtection="1">
      <alignment horizontal="center" vertical="center"/>
      <protection locked="0"/>
    </xf>
    <xf numFmtId="0" fontId="26" fillId="10" borderId="22" xfId="0" applyFont="1" applyFill="1" applyBorder="1" applyAlignment="1" applyProtection="1">
      <alignment horizontal="center" vertical="top"/>
    </xf>
    <xf numFmtId="0" fontId="26" fillId="10" borderId="22" xfId="0" applyFont="1" applyFill="1" applyBorder="1" applyAlignment="1" applyProtection="1">
      <alignment horizontal="center" vertical="center"/>
    </xf>
    <xf numFmtId="2" fontId="14" fillId="10" borderId="11" xfId="0" applyNumberFormat="1" applyFont="1" applyFill="1" applyBorder="1" applyAlignment="1" applyProtection="1">
      <alignment horizontal="center" vertical="center"/>
    </xf>
    <xf numFmtId="2" fontId="14" fillId="10" borderId="0" xfId="0" applyNumberFormat="1" applyFont="1" applyFill="1" applyBorder="1" applyAlignment="1" applyProtection="1">
      <alignment horizontal="center" vertical="center"/>
    </xf>
    <xf numFmtId="0" fontId="3" fillId="7" borderId="0" xfId="0" applyFont="1" applyFill="1" applyBorder="1" applyAlignment="1" applyProtection="1">
      <alignment horizontal="center" vertical="top"/>
    </xf>
    <xf numFmtId="0" fontId="48" fillId="0" borderId="0" xfId="0" applyFont="1" applyFill="1" applyBorder="1" applyAlignment="1">
      <alignment horizontal="left" vertical="top"/>
    </xf>
    <xf numFmtId="0" fontId="53" fillId="8" borderId="20" xfId="0" applyFont="1" applyFill="1" applyBorder="1" applyAlignment="1" applyProtection="1">
      <alignment vertical="center"/>
    </xf>
    <xf numFmtId="0" fontId="53" fillId="8" borderId="33" xfId="0" applyFont="1" applyFill="1" applyBorder="1" applyAlignment="1" applyProtection="1">
      <alignment vertical="center"/>
    </xf>
    <xf numFmtId="0" fontId="14" fillId="10" borderId="22" xfId="0" applyFont="1" applyFill="1" applyBorder="1" applyAlignment="1" applyProtection="1">
      <alignment horizontal="left" vertical="top"/>
    </xf>
    <xf numFmtId="0" fontId="3" fillId="0" borderId="62" xfId="0" applyFont="1" applyFill="1" applyBorder="1" applyAlignment="1" applyProtection="1">
      <alignment horizontal="center" vertical="center" wrapText="1"/>
    </xf>
    <xf numFmtId="0" fontId="3" fillId="0" borderId="54" xfId="0" applyFont="1" applyFill="1" applyBorder="1" applyAlignment="1" applyProtection="1">
      <alignment horizontal="center" vertical="center" wrapText="1"/>
    </xf>
    <xf numFmtId="0" fontId="0" fillId="0" borderId="0" xfId="0" applyFill="1" applyBorder="1" applyAlignment="1">
      <alignment horizontal="left" vertical="top"/>
    </xf>
    <xf numFmtId="0" fontId="0" fillId="0" borderId="0" xfId="0" applyFill="1" applyBorder="1" applyAlignment="1">
      <alignment horizontal="left" vertical="center"/>
    </xf>
    <xf numFmtId="0" fontId="66" fillId="0" borderId="0" xfId="0" applyFont="1" applyFill="1" applyBorder="1" applyAlignment="1">
      <alignment horizontal="left" vertical="center"/>
    </xf>
    <xf numFmtId="0" fontId="53" fillId="10" borderId="20" xfId="0" applyFont="1" applyFill="1" applyBorder="1" applyAlignment="1" applyProtection="1">
      <alignment vertical="center"/>
    </xf>
    <xf numFmtId="0" fontId="53" fillId="10" borderId="33" xfId="0" applyFont="1" applyFill="1" applyBorder="1" applyAlignment="1" applyProtection="1">
      <alignment vertical="center"/>
    </xf>
    <xf numFmtId="0" fontId="31" fillId="0" borderId="13" xfId="0" applyFont="1" applyFill="1" applyBorder="1" applyAlignment="1" applyProtection="1">
      <alignment horizontal="left" vertical="top"/>
    </xf>
    <xf numFmtId="0" fontId="0" fillId="0" borderId="0" xfId="0" applyFill="1" applyBorder="1" applyAlignment="1" applyProtection="1">
      <alignment horizontal="left" vertical="top"/>
    </xf>
    <xf numFmtId="0" fontId="32" fillId="0" borderId="13"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0" xfId="0" applyFont="1" applyFill="1" applyBorder="1" applyAlignment="1" applyProtection="1">
      <alignment horizontal="left" vertical="top"/>
    </xf>
    <xf numFmtId="0" fontId="0" fillId="0" borderId="0" xfId="0" applyFill="1" applyBorder="1" applyAlignment="1" applyProtection="1">
      <alignment horizontal="center" vertical="center" wrapText="1"/>
    </xf>
    <xf numFmtId="2" fontId="40" fillId="0" borderId="0" xfId="0" applyNumberFormat="1" applyFont="1" applyFill="1" applyBorder="1" applyAlignment="1" applyProtection="1">
      <alignment horizontal="left" vertical="top"/>
    </xf>
    <xf numFmtId="2" fontId="14" fillId="10" borderId="22" xfId="0" applyNumberFormat="1" applyFont="1" applyFill="1" applyBorder="1" applyAlignment="1" applyProtection="1">
      <alignment horizontal="center" vertical="center"/>
    </xf>
    <xf numFmtId="0" fontId="14" fillId="10" borderId="0" xfId="0" applyFont="1" applyFill="1" applyBorder="1" applyAlignment="1" applyProtection="1">
      <alignment horizontal="center" vertical="center"/>
    </xf>
    <xf numFmtId="0" fontId="14" fillId="9" borderId="90" xfId="0" applyFont="1" applyFill="1" applyBorder="1" applyAlignment="1" applyProtection="1">
      <alignment horizontal="center" vertical="center"/>
      <protection locked="0"/>
    </xf>
    <xf numFmtId="0" fontId="14" fillId="9" borderId="90" xfId="0" applyFont="1" applyFill="1" applyBorder="1" applyAlignment="1" applyProtection="1">
      <alignment horizontal="center" vertical="center" wrapText="1"/>
      <protection locked="0"/>
    </xf>
    <xf numFmtId="0" fontId="14" fillId="9" borderId="39" xfId="0" applyFont="1" applyFill="1" applyBorder="1" applyAlignment="1" applyProtection="1">
      <alignment horizontal="center" vertical="center"/>
      <protection locked="0"/>
    </xf>
    <xf numFmtId="0" fontId="14" fillId="9" borderId="91" xfId="0" applyFont="1" applyFill="1" applyBorder="1" applyAlignment="1" applyProtection="1">
      <alignment horizontal="center" vertical="center"/>
      <protection locked="0"/>
    </xf>
    <xf numFmtId="2" fontId="14" fillId="10" borderId="122" xfId="0" applyNumberFormat="1" applyFont="1" applyFill="1" applyBorder="1" applyAlignment="1" applyProtection="1">
      <alignment horizontal="center" vertical="center"/>
    </xf>
    <xf numFmtId="0" fontId="0" fillId="5" borderId="98" xfId="0" applyFill="1" applyBorder="1" applyAlignment="1" applyProtection="1">
      <alignment horizontal="left" vertical="top"/>
    </xf>
    <xf numFmtId="0" fontId="14" fillId="9" borderId="82" xfId="0" applyFont="1" applyFill="1" applyBorder="1" applyAlignment="1" applyProtection="1">
      <alignment horizontal="center" vertical="center"/>
      <protection locked="0"/>
    </xf>
    <xf numFmtId="0" fontId="0" fillId="5" borderId="124" xfId="0" applyFill="1" applyBorder="1" applyAlignment="1" applyProtection="1">
      <alignment horizontal="left" vertical="top"/>
    </xf>
    <xf numFmtId="0" fontId="8" fillId="5" borderId="93" xfId="0" applyFont="1" applyFill="1" applyBorder="1" applyAlignment="1" applyProtection="1">
      <alignment vertical="top" wrapText="1"/>
    </xf>
    <xf numFmtId="0" fontId="14" fillId="9" borderId="115" xfId="0" applyFont="1" applyFill="1" applyBorder="1" applyAlignment="1" applyProtection="1">
      <alignment horizontal="center" vertical="center"/>
      <protection locked="0"/>
    </xf>
    <xf numFmtId="2" fontId="14" fillId="9" borderId="90" xfId="0" applyNumberFormat="1" applyFont="1" applyFill="1" applyBorder="1" applyAlignment="1" applyProtection="1">
      <alignment horizontal="center" vertical="center"/>
      <protection locked="0"/>
    </xf>
    <xf numFmtId="0" fontId="3" fillId="9" borderId="64" xfId="0" applyFont="1" applyFill="1" applyBorder="1" applyAlignment="1" applyProtection="1">
      <alignment horizontal="center" vertical="center"/>
      <protection locked="0"/>
    </xf>
    <xf numFmtId="0" fontId="3" fillId="9" borderId="91" xfId="0" applyFont="1" applyFill="1" applyBorder="1" applyAlignment="1" applyProtection="1">
      <alignment horizontal="center" vertical="center" wrapText="1"/>
      <protection locked="0"/>
    </xf>
    <xf numFmtId="0" fontId="3" fillId="9" borderId="94" xfId="0" applyFont="1" applyFill="1" applyBorder="1" applyAlignment="1" applyProtection="1">
      <alignment horizontal="center" vertical="center" wrapText="1"/>
      <protection locked="0"/>
    </xf>
    <xf numFmtId="2" fontId="14" fillId="10" borderId="105" xfId="0" applyNumberFormat="1" applyFont="1" applyFill="1" applyBorder="1" applyAlignment="1" applyProtection="1">
      <alignment horizontal="center" vertical="center"/>
    </xf>
    <xf numFmtId="0" fontId="14" fillId="9" borderId="131" xfId="0" applyFont="1" applyFill="1" applyBorder="1" applyAlignment="1" applyProtection="1">
      <alignment horizontal="center" vertical="center"/>
      <protection locked="0"/>
    </xf>
    <xf numFmtId="0" fontId="54" fillId="10" borderId="127" xfId="0" applyFont="1" applyFill="1" applyBorder="1" applyAlignment="1" applyProtection="1">
      <alignment horizontal="center" vertical="center" wrapText="1"/>
    </xf>
    <xf numFmtId="0" fontId="0" fillId="0" borderId="93" xfId="0" applyFill="1" applyBorder="1" applyAlignment="1" applyProtection="1">
      <alignment horizontal="center" vertical="center" wrapText="1"/>
    </xf>
    <xf numFmtId="0" fontId="3" fillId="9" borderId="90" xfId="0" applyFont="1" applyFill="1" applyBorder="1" applyAlignment="1" applyProtection="1">
      <alignment horizontal="center" vertical="center"/>
      <protection locked="0"/>
    </xf>
    <xf numFmtId="0" fontId="0" fillId="5" borderId="22" xfId="0" applyFill="1" applyBorder="1" applyAlignment="1" applyProtection="1">
      <alignment horizontal="left" vertical="top"/>
    </xf>
    <xf numFmtId="0" fontId="26" fillId="10" borderId="98" xfId="0" applyFont="1" applyFill="1" applyBorder="1" applyAlignment="1" applyProtection="1">
      <alignment horizontal="center" vertical="top"/>
    </xf>
    <xf numFmtId="0" fontId="3" fillId="9" borderId="39" xfId="0" applyFont="1" applyFill="1" applyBorder="1" applyAlignment="1" applyProtection="1">
      <alignment horizontal="center" vertical="center" wrapText="1"/>
      <protection locked="0"/>
    </xf>
    <xf numFmtId="2" fontId="14" fillId="10" borderId="108" xfId="0" applyNumberFormat="1" applyFont="1" applyFill="1" applyBorder="1" applyAlignment="1" applyProtection="1">
      <alignment horizontal="center" vertical="center"/>
    </xf>
    <xf numFmtId="2" fontId="14" fillId="10" borderId="23" xfId="0" applyNumberFormat="1" applyFont="1" applyFill="1" applyBorder="1" applyAlignment="1" applyProtection="1">
      <alignment horizontal="center" vertical="center"/>
    </xf>
    <xf numFmtId="2" fontId="26" fillId="10" borderId="23" xfId="0" applyNumberFormat="1" applyFont="1" applyFill="1" applyBorder="1" applyAlignment="1" applyProtection="1">
      <alignment horizontal="center" vertical="center"/>
    </xf>
    <xf numFmtId="0" fontId="26" fillId="10" borderId="98" xfId="0" applyFont="1" applyFill="1" applyBorder="1" applyAlignment="1" applyProtection="1">
      <alignment horizontal="center" vertical="center"/>
    </xf>
    <xf numFmtId="2" fontId="26" fillId="10" borderId="100" xfId="0" applyNumberFormat="1" applyFont="1" applyFill="1" applyBorder="1" applyAlignment="1" applyProtection="1">
      <alignment horizontal="center" vertical="center"/>
    </xf>
    <xf numFmtId="0" fontId="0" fillId="5" borderId="55" xfId="0" applyFill="1" applyBorder="1" applyAlignment="1" applyProtection="1">
      <alignment horizontal="left" vertical="top"/>
    </xf>
    <xf numFmtId="2" fontId="26" fillId="10" borderId="17" xfId="0" applyNumberFormat="1" applyFont="1" applyFill="1" applyBorder="1" applyAlignment="1" applyProtection="1">
      <alignment horizontal="center" vertical="top"/>
    </xf>
    <xf numFmtId="2" fontId="26" fillId="10" borderId="116" xfId="0" applyNumberFormat="1" applyFont="1" applyFill="1" applyBorder="1" applyAlignment="1" applyProtection="1">
      <alignment horizontal="center" vertical="top"/>
    </xf>
    <xf numFmtId="0" fontId="3" fillId="9" borderId="48" xfId="0" applyFont="1" applyFill="1" applyBorder="1" applyAlignment="1" applyProtection="1">
      <alignment horizontal="center" vertical="center" wrapText="1"/>
      <protection locked="0"/>
    </xf>
    <xf numFmtId="0" fontId="21" fillId="7" borderId="72" xfId="0" applyFont="1" applyFill="1" applyBorder="1" applyAlignment="1" applyProtection="1">
      <alignment horizontal="center" vertical="top" wrapText="1"/>
    </xf>
    <xf numFmtId="0" fontId="3" fillId="9" borderId="119" xfId="0" applyFont="1" applyFill="1" applyBorder="1" applyAlignment="1" applyProtection="1">
      <alignment horizontal="center" vertical="center" wrapText="1"/>
      <protection locked="0"/>
    </xf>
    <xf numFmtId="2" fontId="14" fillId="9" borderId="115" xfId="0" applyNumberFormat="1" applyFont="1" applyFill="1" applyBorder="1" applyAlignment="1" applyProtection="1">
      <alignment horizontal="center" vertical="center"/>
      <protection locked="0"/>
    </xf>
    <xf numFmtId="2" fontId="14" fillId="10" borderId="121" xfId="0" applyNumberFormat="1" applyFont="1" applyFill="1" applyBorder="1" applyAlignment="1" applyProtection="1">
      <alignment horizontal="center" vertical="center"/>
    </xf>
    <xf numFmtId="0" fontId="3" fillId="0" borderId="145" xfId="0" applyFont="1" applyFill="1" applyBorder="1" applyAlignment="1" applyProtection="1">
      <alignment horizontal="center" vertical="center" wrapText="1"/>
    </xf>
    <xf numFmtId="0" fontId="3" fillId="9" borderId="82" xfId="0" applyFont="1" applyFill="1" applyBorder="1" applyAlignment="1" applyProtection="1">
      <alignment horizontal="center" vertical="center" wrapText="1"/>
      <protection locked="0"/>
    </xf>
    <xf numFmtId="2" fontId="14" fillId="10" borderId="81" xfId="0" applyNumberFormat="1" applyFont="1" applyFill="1" applyBorder="1" applyAlignment="1" applyProtection="1">
      <alignment horizontal="center" vertical="center"/>
    </xf>
    <xf numFmtId="2" fontId="14" fillId="10" borderId="153" xfId="0" applyNumberFormat="1" applyFont="1" applyFill="1" applyBorder="1" applyAlignment="1" applyProtection="1">
      <alignment horizontal="center" vertical="center"/>
    </xf>
    <xf numFmtId="2" fontId="14" fillId="10" borderId="98" xfId="0" applyNumberFormat="1" applyFont="1" applyFill="1" applyBorder="1" applyAlignment="1" applyProtection="1">
      <alignment horizontal="center" vertical="center"/>
    </xf>
    <xf numFmtId="2" fontId="14" fillId="10" borderId="99" xfId="0" applyNumberFormat="1" applyFont="1" applyFill="1" applyBorder="1" applyAlignment="1" applyProtection="1">
      <alignment horizontal="center" vertical="center"/>
    </xf>
    <xf numFmtId="2" fontId="14" fillId="10" borderId="100" xfId="0" applyNumberFormat="1" applyFont="1" applyFill="1" applyBorder="1" applyAlignment="1" applyProtection="1">
      <alignment horizontal="center" vertical="center"/>
    </xf>
    <xf numFmtId="2" fontId="14" fillId="10" borderId="52" xfId="0" applyNumberFormat="1" applyFont="1" applyFill="1" applyBorder="1" applyAlignment="1" applyProtection="1">
      <alignment horizontal="center" vertical="center"/>
    </xf>
    <xf numFmtId="2" fontId="14" fillId="9" borderId="83" xfId="0" applyNumberFormat="1" applyFont="1" applyFill="1" applyBorder="1" applyAlignment="1" applyProtection="1">
      <alignment horizontal="center" vertical="center"/>
      <protection locked="0"/>
    </xf>
    <xf numFmtId="2" fontId="14" fillId="10" borderId="55" xfId="0" applyNumberFormat="1" applyFont="1" applyFill="1" applyBorder="1" applyAlignment="1" applyProtection="1">
      <alignment horizontal="center" vertical="center"/>
    </xf>
    <xf numFmtId="2" fontId="14" fillId="10" borderId="21" xfId="0" applyNumberFormat="1" applyFont="1" applyFill="1" applyBorder="1" applyAlignment="1" applyProtection="1">
      <alignment horizontal="center" vertical="center"/>
    </xf>
    <xf numFmtId="0" fontId="0" fillId="5" borderId="55" xfId="0" applyFill="1" applyBorder="1" applyAlignment="1" applyProtection="1">
      <alignment vertical="top"/>
    </xf>
    <xf numFmtId="0" fontId="26" fillId="10" borderId="99" xfId="0" applyFont="1" applyFill="1" applyBorder="1" applyAlignment="1" applyProtection="1">
      <alignment horizontal="center" vertical="center"/>
    </xf>
    <xf numFmtId="0" fontId="29" fillId="0" borderId="0" xfId="0" applyFont="1" applyFill="1" applyBorder="1" applyAlignment="1" applyProtection="1">
      <alignment horizontal="left" vertical="top"/>
    </xf>
    <xf numFmtId="0" fontId="28"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29" fillId="0" borderId="0" xfId="0" applyFont="1" applyFill="1" applyBorder="1" applyAlignment="1" applyProtection="1">
      <alignment horizontal="left" vertical="center"/>
    </xf>
    <xf numFmtId="0" fontId="25" fillId="9" borderId="18" xfId="0" applyFont="1" applyFill="1" applyBorder="1" applyAlignment="1" applyProtection="1">
      <alignment vertical="center" wrapText="1"/>
      <protection locked="0"/>
    </xf>
    <xf numFmtId="0" fontId="3" fillId="9" borderId="83" xfId="0" applyFont="1" applyFill="1" applyBorder="1" applyAlignment="1" applyProtection="1">
      <alignment horizontal="center" vertical="center" wrapText="1"/>
      <protection locked="0"/>
    </xf>
    <xf numFmtId="0" fontId="14" fillId="9" borderId="115" xfId="0" applyFont="1" applyFill="1" applyBorder="1" applyAlignment="1" applyProtection="1">
      <alignment horizontal="center" vertical="center" wrapText="1"/>
      <protection locked="0"/>
    </xf>
    <xf numFmtId="0" fontId="14" fillId="9" borderId="119" xfId="0" applyFont="1" applyFill="1" applyBorder="1" applyAlignment="1" applyProtection="1">
      <alignment horizontal="center" vertical="center" wrapText="1"/>
      <protection locked="0"/>
    </xf>
    <xf numFmtId="0" fontId="14" fillId="9" borderId="119" xfId="0" applyFont="1" applyFill="1" applyBorder="1" applyAlignment="1" applyProtection="1">
      <alignment horizontal="center" vertical="center"/>
      <protection locked="0"/>
    </xf>
    <xf numFmtId="2" fontId="14" fillId="9" borderId="126" xfId="0" applyNumberFormat="1" applyFont="1" applyFill="1" applyBorder="1" applyAlignment="1" applyProtection="1">
      <alignment horizontal="center" vertical="center" wrapText="1"/>
      <protection locked="0"/>
    </xf>
    <xf numFmtId="0" fontId="3" fillId="9" borderId="64" xfId="0" applyFont="1" applyFill="1" applyBorder="1" applyAlignment="1" applyProtection="1">
      <alignment horizontal="center" vertical="center" wrapText="1"/>
      <protection locked="0"/>
    </xf>
    <xf numFmtId="0" fontId="54" fillId="10" borderId="81" xfId="0" applyFont="1" applyFill="1" applyBorder="1" applyAlignment="1" applyProtection="1">
      <alignment horizontal="center" vertical="center" wrapText="1"/>
    </xf>
    <xf numFmtId="0" fontId="0" fillId="10" borderId="99" xfId="0" applyFill="1" applyBorder="1" applyAlignment="1" applyProtection="1">
      <alignment vertical="top" wrapText="1"/>
    </xf>
    <xf numFmtId="0" fontId="0" fillId="10" borderId="100" xfId="0" applyFill="1" applyBorder="1" applyAlignment="1" applyProtection="1">
      <alignment vertical="top" wrapText="1"/>
    </xf>
    <xf numFmtId="0" fontId="0" fillId="7" borderId="98" xfId="0" applyFill="1" applyBorder="1" applyAlignment="1" applyProtection="1">
      <alignment horizontal="left" vertical="top" wrapText="1"/>
    </xf>
    <xf numFmtId="0" fontId="14" fillId="0" borderId="125" xfId="0" applyFont="1" applyFill="1" applyBorder="1" applyAlignment="1" applyProtection="1">
      <alignment horizontal="center" vertical="center"/>
    </xf>
    <xf numFmtId="0" fontId="40" fillId="5" borderId="93" xfId="0" applyFont="1" applyFill="1" applyBorder="1" applyAlignment="1" applyProtection="1">
      <alignment vertical="top" wrapText="1"/>
    </xf>
    <xf numFmtId="0" fontId="40" fillId="5" borderId="89" xfId="0" applyFont="1" applyFill="1" applyBorder="1" applyAlignment="1" applyProtection="1">
      <alignment vertical="top" wrapText="1"/>
    </xf>
    <xf numFmtId="0" fontId="8" fillId="7" borderId="93" xfId="0" applyFont="1" applyFill="1" applyBorder="1" applyAlignment="1" applyProtection="1">
      <alignment vertical="top" wrapText="1"/>
    </xf>
    <xf numFmtId="0" fontId="8" fillId="7" borderId="89" xfId="0" applyFont="1" applyFill="1" applyBorder="1" applyAlignment="1" applyProtection="1">
      <alignment vertical="top" wrapText="1"/>
    </xf>
    <xf numFmtId="0" fontId="14" fillId="10" borderId="125" xfId="0" applyFont="1" applyFill="1" applyBorder="1" applyAlignment="1" applyProtection="1">
      <alignment vertical="center"/>
    </xf>
    <xf numFmtId="0" fontId="40" fillId="7" borderId="124" xfId="0" applyFont="1" applyFill="1" applyBorder="1" applyAlignment="1" applyProtection="1">
      <alignment horizontal="center" vertical="top"/>
    </xf>
    <xf numFmtId="0" fontId="40" fillId="7" borderId="99" xfId="0" applyFont="1" applyFill="1" applyBorder="1" applyAlignment="1" applyProtection="1">
      <alignment horizontal="center" vertical="top"/>
    </xf>
    <xf numFmtId="0" fontId="14" fillId="5" borderId="124" xfId="0" applyFont="1" applyFill="1" applyBorder="1" applyAlignment="1" applyProtection="1">
      <alignment horizontal="center" vertical="center"/>
    </xf>
    <xf numFmtId="0" fontId="3" fillId="7" borderId="124" xfId="0" applyFont="1" applyFill="1" applyBorder="1" applyAlignment="1" applyProtection="1">
      <alignment horizontal="center" vertical="top"/>
    </xf>
    <xf numFmtId="0" fontId="0" fillId="5" borderId="98" xfId="0" applyFill="1" applyBorder="1" applyAlignment="1" applyProtection="1">
      <alignment horizontal="center" vertical="center"/>
    </xf>
    <xf numFmtId="0" fontId="40" fillId="7" borderId="98" xfId="0" applyFont="1" applyFill="1" applyBorder="1" applyAlignment="1" applyProtection="1">
      <alignment horizontal="center" vertical="top"/>
    </xf>
    <xf numFmtId="0" fontId="40" fillId="5" borderId="99" xfId="0" applyFont="1" applyFill="1" applyBorder="1" applyAlignment="1" applyProtection="1">
      <alignment horizontal="center" vertical="top"/>
    </xf>
    <xf numFmtId="0" fontId="14" fillId="7" borderId="22" xfId="0" applyFont="1" applyFill="1" applyBorder="1" applyAlignment="1" applyProtection="1">
      <alignment horizontal="center" vertical="top"/>
    </xf>
    <xf numFmtId="0" fontId="14" fillId="7" borderId="0" xfId="0" applyFont="1" applyFill="1" applyBorder="1" applyAlignment="1" applyProtection="1">
      <alignment horizontal="center" vertical="top"/>
    </xf>
    <xf numFmtId="0" fontId="0" fillId="5" borderId="0" xfId="0" applyFill="1" applyBorder="1" applyAlignment="1" applyProtection="1">
      <alignment vertical="center" wrapText="1"/>
    </xf>
    <xf numFmtId="0" fontId="0" fillId="5" borderId="9" xfId="0" applyFill="1" applyBorder="1" applyAlignment="1" applyProtection="1">
      <alignment vertical="center" wrapText="1"/>
    </xf>
    <xf numFmtId="0" fontId="0" fillId="5" borderId="99" xfId="0" applyFill="1" applyBorder="1" applyAlignment="1" applyProtection="1">
      <alignment vertical="center" wrapText="1"/>
    </xf>
    <xf numFmtId="0" fontId="0" fillId="5" borderId="135" xfId="0" applyFill="1" applyBorder="1" applyAlignment="1" applyProtection="1">
      <alignment vertical="center" wrapText="1"/>
    </xf>
    <xf numFmtId="0" fontId="55" fillId="0" borderId="0" xfId="0" applyFont="1" applyFill="1" applyBorder="1" applyAlignment="1" applyProtection="1">
      <alignment horizontal="left" vertical="top"/>
    </xf>
    <xf numFmtId="0" fontId="0" fillId="5" borderId="22" xfId="0" applyFill="1" applyBorder="1" applyAlignment="1" applyProtection="1">
      <alignment vertical="top"/>
    </xf>
    <xf numFmtId="0" fontId="0" fillId="5" borderId="98" xfId="0" applyFill="1" applyBorder="1" applyAlignment="1" applyProtection="1">
      <alignment vertical="top"/>
    </xf>
    <xf numFmtId="2" fontId="52" fillId="7" borderId="33" xfId="0" applyNumberFormat="1" applyFont="1" applyFill="1" applyBorder="1" applyAlignment="1" applyProtection="1">
      <alignment vertical="center" wrapText="1"/>
    </xf>
    <xf numFmtId="0" fontId="34" fillId="0" borderId="0" xfId="0" applyFont="1" applyFill="1" applyBorder="1" applyAlignment="1" applyProtection="1">
      <alignment horizontal="left" vertical="top"/>
    </xf>
    <xf numFmtId="0" fontId="32" fillId="0" borderId="0" xfId="0" applyFont="1" applyFill="1" applyBorder="1" applyAlignment="1" applyProtection="1">
      <alignment horizontal="left" vertical="top" wrapText="1"/>
    </xf>
    <xf numFmtId="0" fontId="32" fillId="0" borderId="31" xfId="0" applyFont="1" applyFill="1" applyBorder="1" applyAlignment="1" applyProtection="1">
      <alignment horizontal="left" vertical="top" wrapText="1"/>
    </xf>
    <xf numFmtId="0" fontId="0" fillId="0" borderId="0" xfId="0" applyFill="1" applyBorder="1" applyAlignment="1" applyProtection="1">
      <alignment horizontal="left" vertical="top"/>
    </xf>
    <xf numFmtId="0" fontId="0" fillId="0" borderId="0" xfId="0" applyFill="1" applyBorder="1" applyAlignment="1" applyProtection="1">
      <alignment horizontal="center" vertical="center" wrapText="1"/>
    </xf>
    <xf numFmtId="0" fontId="40" fillId="0" borderId="0" xfId="0" applyFont="1" applyFill="1" applyBorder="1" applyAlignment="1" applyProtection="1">
      <alignment horizontal="left" vertical="top"/>
    </xf>
    <xf numFmtId="0" fontId="40" fillId="7" borderId="0" xfId="0" applyFont="1" applyFill="1" applyBorder="1" applyAlignment="1" applyProtection="1">
      <alignment horizontal="center" vertical="top"/>
    </xf>
    <xf numFmtId="0" fontId="14" fillId="10" borderId="162" xfId="0" applyFont="1" applyFill="1" applyBorder="1" applyAlignment="1" applyProtection="1">
      <alignment horizontal="center" vertical="center"/>
    </xf>
    <xf numFmtId="0" fontId="69" fillId="0" borderId="0" xfId="0" applyFont="1" applyFill="1" applyBorder="1" applyAlignment="1">
      <alignment horizontal="left" vertical="top"/>
    </xf>
    <xf numFmtId="0" fontId="2" fillId="0" borderId="14" xfId="0" applyFont="1" applyFill="1" applyBorder="1" applyAlignment="1">
      <alignment horizontal="center" vertical="center" wrapText="1"/>
    </xf>
    <xf numFmtId="0" fontId="0" fillId="0" borderId="0" xfId="0" applyFill="1" applyBorder="1" applyAlignment="1">
      <alignment horizontal="center" vertical="center"/>
    </xf>
    <xf numFmtId="0" fontId="30" fillId="0" borderId="14" xfId="0" applyFont="1" applyFill="1" applyBorder="1" applyAlignment="1">
      <alignment horizontal="left" vertical="top" wrapText="1"/>
    </xf>
    <xf numFmtId="1" fontId="31" fillId="0" borderId="14" xfId="0" applyNumberFormat="1" applyFont="1" applyFill="1" applyBorder="1" applyAlignment="1">
      <alignment horizontal="center" vertical="center" wrapText="1"/>
    </xf>
    <xf numFmtId="0" fontId="30" fillId="13" borderId="14" xfId="0" applyFont="1" applyFill="1" applyBorder="1" applyAlignment="1">
      <alignment vertical="center" wrapText="1"/>
    </xf>
    <xf numFmtId="0" fontId="30" fillId="14" borderId="14" xfId="0" applyFont="1" applyFill="1" applyBorder="1" applyAlignment="1">
      <alignment vertical="center" wrapText="1"/>
    </xf>
    <xf numFmtId="0" fontId="38" fillId="0" borderId="0" xfId="0" applyFont="1" applyFill="1" applyBorder="1" applyAlignment="1">
      <alignment horizontal="center" vertical="center"/>
    </xf>
    <xf numFmtId="0" fontId="30" fillId="0" borderId="14" xfId="0" applyFont="1" applyFill="1" applyBorder="1" applyAlignment="1">
      <alignment vertical="center" wrapText="1"/>
    </xf>
    <xf numFmtId="3" fontId="31" fillId="0" borderId="14" xfId="0" applyNumberFormat="1" applyFont="1" applyFill="1" applyBorder="1" applyAlignment="1">
      <alignment horizontal="center" vertical="center" wrapText="1"/>
    </xf>
    <xf numFmtId="0" fontId="38" fillId="0" borderId="0" xfId="0" applyFont="1" applyFill="1" applyBorder="1" applyAlignment="1">
      <alignment horizontal="left" vertical="top"/>
    </xf>
    <xf numFmtId="0" fontId="75" fillId="0" borderId="0" xfId="0" applyFont="1" applyFill="1" applyBorder="1" applyAlignment="1">
      <alignment horizontal="left" vertical="top"/>
    </xf>
    <xf numFmtId="0" fontId="4" fillId="0" borderId="0" xfId="0" applyFont="1" applyFill="1" applyBorder="1" applyAlignment="1">
      <alignment horizontal="left" vertical="top"/>
    </xf>
    <xf numFmtId="0" fontId="77" fillId="0" borderId="0" xfId="0" applyFont="1" applyFill="1" applyBorder="1" applyAlignment="1">
      <alignment horizontal="left" vertical="top"/>
    </xf>
    <xf numFmtId="0" fontId="1" fillId="0" borderId="0" xfId="0" applyFont="1" applyFill="1" applyBorder="1" applyAlignment="1">
      <alignment horizontal="left" vertical="top"/>
    </xf>
    <xf numFmtId="0" fontId="78" fillId="0" borderId="0" xfId="2" applyFont="1" applyFill="1" applyBorder="1" applyAlignment="1">
      <alignment horizontal="left" vertical="top"/>
    </xf>
    <xf numFmtId="0" fontId="79" fillId="0" borderId="0" xfId="2" applyFont="1" applyFill="1" applyBorder="1" applyAlignment="1">
      <alignment horizontal="left" vertical="top"/>
    </xf>
    <xf numFmtId="0" fontId="31" fillId="0" borderId="13" xfId="0" applyFont="1" applyFill="1" applyBorder="1" applyAlignment="1" applyProtection="1">
      <alignment horizontal="left" vertical="top"/>
    </xf>
    <xf numFmtId="0" fontId="0" fillId="0" borderId="0" xfId="0" applyFill="1" applyBorder="1" applyAlignment="1" applyProtection="1">
      <alignment horizontal="left" vertical="top"/>
    </xf>
    <xf numFmtId="0" fontId="0" fillId="0" borderId="31" xfId="0" applyFill="1" applyBorder="1" applyAlignment="1" applyProtection="1">
      <alignment horizontal="left" vertical="top"/>
    </xf>
    <xf numFmtId="0" fontId="31" fillId="0" borderId="13"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31" xfId="0" applyFill="1" applyBorder="1" applyAlignment="1" applyProtection="1">
      <alignment horizontal="left" vertical="top" wrapText="1"/>
    </xf>
    <xf numFmtId="0" fontId="0" fillId="0" borderId="13" xfId="0" applyFill="1" applyBorder="1" applyAlignment="1" applyProtection="1">
      <alignment horizontal="left" vertical="top" wrapText="1"/>
    </xf>
    <xf numFmtId="0" fontId="31" fillId="0" borderId="0" xfId="0" applyFont="1" applyFill="1" applyBorder="1" applyAlignment="1" applyProtection="1">
      <alignment horizontal="left" vertical="top"/>
    </xf>
    <xf numFmtId="0" fontId="31" fillId="0" borderId="0" xfId="0" applyFont="1" applyFill="1" applyBorder="1" applyAlignment="1" applyProtection="1">
      <alignment horizontal="left" vertical="top" wrapText="1"/>
    </xf>
    <xf numFmtId="0" fontId="32" fillId="0" borderId="13"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3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31" xfId="0" applyFont="1" applyFill="1" applyBorder="1" applyAlignment="1" applyProtection="1">
      <alignment horizontal="left" vertical="top" wrapText="1"/>
    </xf>
    <xf numFmtId="0" fontId="31" fillId="0" borderId="31" xfId="0" applyFont="1" applyFill="1" applyBorder="1" applyAlignment="1" applyProtection="1">
      <alignment horizontal="left" vertical="top" wrapText="1"/>
    </xf>
    <xf numFmtId="0" fontId="31" fillId="0" borderId="32" xfId="0" applyFont="1" applyFill="1" applyBorder="1" applyAlignment="1" applyProtection="1">
      <alignment horizontal="left" vertical="top" wrapText="1"/>
    </xf>
    <xf numFmtId="0" fontId="0" fillId="0" borderId="33" xfId="0" applyFill="1" applyBorder="1" applyAlignment="1" applyProtection="1">
      <alignment horizontal="left" vertical="top" wrapText="1"/>
    </xf>
    <xf numFmtId="0" fontId="0" fillId="0" borderId="34" xfId="0" applyFill="1" applyBorder="1" applyAlignment="1" applyProtection="1">
      <alignment horizontal="left" vertical="top" wrapText="1"/>
    </xf>
    <xf numFmtId="0" fontId="22" fillId="0" borderId="13" xfId="0" applyFont="1" applyFill="1" applyBorder="1" applyAlignment="1" applyProtection="1">
      <alignment horizontal="left" vertical="top"/>
    </xf>
    <xf numFmtId="0" fontId="32" fillId="5" borderId="13" xfId="0" applyFont="1" applyFill="1" applyBorder="1" applyAlignment="1" applyProtection="1">
      <alignment horizontal="left" vertical="top"/>
    </xf>
    <xf numFmtId="0" fontId="32" fillId="5" borderId="0" xfId="0" applyFont="1" applyFill="1" applyBorder="1" applyAlignment="1" applyProtection="1">
      <alignment horizontal="left" vertical="top"/>
    </xf>
    <xf numFmtId="0" fontId="32" fillId="5" borderId="31" xfId="0" applyFont="1" applyFill="1" applyBorder="1" applyAlignment="1" applyProtection="1">
      <alignment horizontal="left" vertical="top"/>
    </xf>
    <xf numFmtId="0" fontId="36" fillId="0" borderId="13" xfId="0" applyFont="1" applyFill="1" applyBorder="1" applyAlignment="1" applyProtection="1">
      <alignment horizontal="left" vertical="top"/>
    </xf>
    <xf numFmtId="0" fontId="17" fillId="0" borderId="10" xfId="0" applyFont="1" applyFill="1" applyBorder="1" applyAlignment="1" applyProtection="1">
      <alignment horizontal="left" vertical="top"/>
    </xf>
    <xf numFmtId="0" fontId="41" fillId="0" borderId="11" xfId="0" applyFont="1" applyFill="1" applyBorder="1" applyAlignment="1" applyProtection="1">
      <alignment horizontal="left" vertical="top"/>
    </xf>
    <xf numFmtId="0" fontId="41" fillId="0" borderId="12" xfId="0" applyFont="1" applyFill="1" applyBorder="1" applyAlignment="1" applyProtection="1">
      <alignment horizontal="left" vertical="top"/>
    </xf>
    <xf numFmtId="0" fontId="0" fillId="0" borderId="13" xfId="0" applyFill="1" applyBorder="1" applyAlignment="1" applyProtection="1">
      <alignment horizontal="left" vertical="top"/>
    </xf>
    <xf numFmtId="0" fontId="32" fillId="0" borderId="13" xfId="0" applyFont="1" applyFill="1" applyBorder="1" applyAlignment="1" applyProtection="1">
      <alignment horizontal="left" vertical="top"/>
    </xf>
    <xf numFmtId="0" fontId="5" fillId="5" borderId="18" xfId="0" applyFont="1" applyFill="1" applyBorder="1" applyAlignment="1" applyProtection="1">
      <alignment horizontal="left" vertical="center" wrapText="1"/>
    </xf>
    <xf numFmtId="0" fontId="0" fillId="5" borderId="18" xfId="0" applyFill="1" applyBorder="1" applyAlignment="1" applyProtection="1">
      <alignment horizontal="left" vertical="top" wrapText="1"/>
    </xf>
    <xf numFmtId="0" fontId="0" fillId="5" borderId="65" xfId="0" applyFill="1" applyBorder="1" applyAlignment="1" applyProtection="1">
      <alignment horizontal="left" vertical="top" wrapText="1"/>
    </xf>
    <xf numFmtId="0" fontId="5" fillId="8" borderId="18" xfId="0" applyFont="1" applyFill="1" applyBorder="1" applyAlignment="1" applyProtection="1">
      <alignment horizontal="center" vertical="center" wrapText="1"/>
    </xf>
    <xf numFmtId="0" fontId="0" fillId="8" borderId="18" xfId="0" applyFill="1" applyBorder="1" applyAlignment="1" applyProtection="1">
      <alignment horizontal="center" vertical="top" wrapText="1"/>
    </xf>
    <xf numFmtId="0" fontId="0" fillId="8" borderId="27" xfId="0" applyFill="1" applyBorder="1" applyAlignment="1" applyProtection="1">
      <alignment horizontal="center" vertical="top" wrapText="1"/>
    </xf>
    <xf numFmtId="0" fontId="0" fillId="8" borderId="65" xfId="0" applyFill="1" applyBorder="1" applyAlignment="1" applyProtection="1">
      <alignment horizontal="center" vertical="top" wrapText="1"/>
    </xf>
    <xf numFmtId="0" fontId="3" fillId="7" borderId="18" xfId="0" applyFont="1" applyFill="1" applyBorder="1" applyAlignment="1" applyProtection="1">
      <alignment horizontal="center" vertical="center" wrapText="1"/>
    </xf>
    <xf numFmtId="0" fontId="0" fillId="7" borderId="18" xfId="0" applyFill="1" applyBorder="1" applyAlignment="1" applyProtection="1">
      <alignment horizontal="left" vertical="top" wrapText="1"/>
    </xf>
    <xf numFmtId="0" fontId="0" fillId="7" borderId="65" xfId="0" applyFill="1" applyBorder="1" applyAlignment="1" applyProtection="1">
      <alignment horizontal="left" vertical="top" wrapText="1"/>
    </xf>
    <xf numFmtId="0" fontId="4" fillId="7" borderId="23" xfId="0" applyFont="1" applyFill="1" applyBorder="1" applyAlignment="1" applyProtection="1">
      <alignment horizontal="left" vertical="top" wrapText="1"/>
    </xf>
    <xf numFmtId="0" fontId="4" fillId="7" borderId="70" xfId="0" applyFont="1" applyFill="1" applyBorder="1" applyAlignment="1" applyProtection="1">
      <alignment horizontal="left" vertical="top" wrapText="1"/>
    </xf>
    <xf numFmtId="0" fontId="8" fillId="7" borderId="99" xfId="0" applyFont="1" applyFill="1" applyBorder="1" applyAlignment="1" applyProtection="1">
      <alignment horizontal="left" vertical="top" wrapText="1"/>
    </xf>
    <xf numFmtId="0" fontId="49" fillId="7" borderId="99" xfId="0" applyFont="1" applyFill="1" applyBorder="1" applyAlignment="1" applyProtection="1">
      <alignment horizontal="left" vertical="top" wrapText="1"/>
    </xf>
    <xf numFmtId="0" fontId="3" fillId="0" borderId="87" xfId="0" applyFont="1" applyFill="1" applyBorder="1" applyAlignment="1" applyProtection="1">
      <alignment horizontal="left" vertical="top" wrapText="1"/>
    </xf>
    <xf numFmtId="0" fontId="3" fillId="0" borderId="101" xfId="0" applyFont="1" applyFill="1" applyBorder="1" applyAlignment="1" applyProtection="1">
      <alignment horizontal="left" vertical="top" wrapText="1"/>
    </xf>
    <xf numFmtId="0" fontId="3" fillId="5" borderId="22" xfId="0" applyFont="1" applyFill="1" applyBorder="1" applyAlignment="1" applyProtection="1">
      <alignment horizontal="left" vertical="top" wrapText="1"/>
    </xf>
    <xf numFmtId="0" fontId="3" fillId="5" borderId="0" xfId="0" applyFont="1" applyFill="1" applyBorder="1" applyAlignment="1" applyProtection="1">
      <alignment horizontal="left" vertical="top" wrapText="1"/>
    </xf>
    <xf numFmtId="0" fontId="3" fillId="5" borderId="98" xfId="0" applyFont="1" applyFill="1" applyBorder="1" applyAlignment="1" applyProtection="1">
      <alignment horizontal="left" vertical="top" wrapText="1"/>
    </xf>
    <xf numFmtId="0" fontId="3" fillId="5" borderId="99" xfId="0" applyFont="1" applyFill="1" applyBorder="1" applyAlignment="1" applyProtection="1">
      <alignment horizontal="left" vertical="top" wrapText="1"/>
    </xf>
    <xf numFmtId="0" fontId="3" fillId="5" borderId="100" xfId="0" applyFont="1" applyFill="1" applyBorder="1" applyAlignment="1" applyProtection="1">
      <alignment horizontal="left" vertical="top" wrapText="1"/>
    </xf>
    <xf numFmtId="0" fontId="3" fillId="9" borderId="32" xfId="0" applyFont="1" applyFill="1" applyBorder="1" applyAlignment="1" applyProtection="1">
      <alignment horizontal="center" vertical="center" wrapText="1"/>
      <protection locked="0"/>
    </xf>
    <xf numFmtId="0" fontId="3" fillId="9" borderId="34" xfId="0" applyFont="1" applyFill="1" applyBorder="1" applyAlignment="1" applyProtection="1">
      <alignment horizontal="center" vertical="center" wrapText="1"/>
      <protection locked="0"/>
    </xf>
    <xf numFmtId="0" fontId="56" fillId="0" borderId="88" xfId="0" applyFont="1" applyFill="1" applyBorder="1" applyAlignment="1" applyProtection="1">
      <alignment vertical="center" wrapText="1"/>
    </xf>
    <xf numFmtId="0" fontId="40" fillId="0" borderId="104" xfId="0" applyFont="1" applyFill="1" applyBorder="1" applyAlignment="1" applyProtection="1">
      <alignment vertical="center" wrapText="1"/>
    </xf>
    <xf numFmtId="0" fontId="40" fillId="0" borderId="105" xfId="0" applyFont="1" applyFill="1" applyBorder="1" applyAlignment="1" applyProtection="1">
      <alignment vertical="center" wrapText="1"/>
    </xf>
    <xf numFmtId="0" fontId="4" fillId="7" borderId="93" xfId="0" applyFont="1" applyFill="1" applyBorder="1" applyAlignment="1" applyProtection="1">
      <alignment horizontal="left" vertical="top" wrapText="1"/>
    </xf>
    <xf numFmtId="0" fontId="4" fillId="7" borderId="89" xfId="0" applyFont="1" applyFill="1" applyBorder="1" applyAlignment="1" applyProtection="1">
      <alignment horizontal="left" vertical="top" wrapText="1"/>
    </xf>
    <xf numFmtId="0" fontId="3" fillId="7" borderId="84" xfId="0" applyFont="1" applyFill="1" applyBorder="1" applyAlignment="1" applyProtection="1">
      <alignment horizontal="center" vertical="center" wrapText="1"/>
    </xf>
    <xf numFmtId="0" fontId="0" fillId="7" borderId="84" xfId="0" applyFill="1" applyBorder="1" applyAlignment="1" applyProtection="1">
      <alignment horizontal="left" vertical="top" wrapText="1"/>
    </xf>
    <xf numFmtId="0" fontId="0" fillId="7" borderId="86" xfId="0" applyFill="1" applyBorder="1" applyAlignment="1" applyProtection="1">
      <alignment horizontal="left" vertical="top" wrapText="1"/>
    </xf>
    <xf numFmtId="0" fontId="2" fillId="9" borderId="94" xfId="0" applyFont="1" applyFill="1" applyBorder="1" applyAlignment="1" applyProtection="1">
      <alignment horizontal="left" vertical="top" wrapText="1"/>
      <protection locked="0"/>
    </xf>
    <xf numFmtId="0" fontId="80" fillId="9" borderId="95" xfId="0" applyFont="1" applyFill="1" applyBorder="1" applyAlignment="1" applyProtection="1">
      <alignment horizontal="left" vertical="top" wrapText="1"/>
      <protection locked="0"/>
    </xf>
    <xf numFmtId="0" fontId="5" fillId="5" borderId="92" xfId="0" applyFont="1" applyFill="1" applyBorder="1" applyAlignment="1" applyProtection="1">
      <alignment horizontal="left" vertical="center" wrapText="1"/>
    </xf>
    <xf numFmtId="0" fontId="0" fillId="5" borderId="93" xfId="0" applyFill="1" applyBorder="1" applyAlignment="1" applyProtection="1">
      <alignment horizontal="left" vertical="top" wrapText="1"/>
    </xf>
    <xf numFmtId="0" fontId="0" fillId="5" borderId="89" xfId="0" applyFill="1" applyBorder="1" applyAlignment="1" applyProtection="1">
      <alignment horizontal="left" vertical="top" wrapText="1"/>
    </xf>
    <xf numFmtId="0" fontId="0" fillId="5" borderId="98" xfId="0" applyFill="1" applyBorder="1" applyAlignment="1" applyProtection="1">
      <alignment horizontal="left" vertical="top" wrapText="1"/>
    </xf>
    <xf numFmtId="0" fontId="0" fillId="5" borderId="99" xfId="0" applyFill="1" applyBorder="1" applyAlignment="1" applyProtection="1">
      <alignment horizontal="left" vertical="top" wrapText="1"/>
    </xf>
    <xf numFmtId="0" fontId="0" fillId="5" borderId="100" xfId="0" applyFill="1" applyBorder="1" applyAlignment="1" applyProtection="1">
      <alignment horizontal="left" vertical="top" wrapText="1"/>
    </xf>
    <xf numFmtId="0" fontId="5" fillId="8" borderId="92" xfId="0" applyFont="1" applyFill="1" applyBorder="1" applyAlignment="1" applyProtection="1">
      <alignment horizontal="center" vertical="center" wrapText="1"/>
    </xf>
    <xf numFmtId="0" fontId="0" fillId="8" borderId="93" xfId="0" applyFill="1" applyBorder="1" applyAlignment="1" applyProtection="1">
      <alignment horizontal="center" vertical="top" wrapText="1"/>
    </xf>
    <xf numFmtId="0" fontId="0" fillId="8" borderId="98" xfId="0" applyFill="1" applyBorder="1" applyAlignment="1" applyProtection="1">
      <alignment horizontal="center" vertical="top" wrapText="1"/>
    </xf>
    <xf numFmtId="0" fontId="0" fillId="8" borderId="99" xfId="0" applyFill="1" applyBorder="1" applyAlignment="1" applyProtection="1">
      <alignment horizontal="center" vertical="top" wrapText="1"/>
    </xf>
    <xf numFmtId="0" fontId="17" fillId="0" borderId="59" xfId="0" applyFont="1" applyFill="1" applyBorder="1" applyAlignment="1" applyProtection="1">
      <alignment horizontal="left" vertical="top"/>
    </xf>
    <xf numFmtId="0" fontId="18" fillId="0" borderId="59" xfId="0" applyFont="1" applyFill="1" applyBorder="1" applyAlignment="1" applyProtection="1">
      <alignment horizontal="left" vertical="top"/>
    </xf>
    <xf numFmtId="0" fontId="25" fillId="7" borderId="110" xfId="0" applyFont="1" applyFill="1" applyBorder="1" applyAlignment="1" applyProtection="1">
      <alignment horizontal="center" vertical="top" wrapText="1"/>
    </xf>
    <xf numFmtId="0" fontId="0" fillId="7" borderId="107" xfId="0" applyFill="1" applyBorder="1" applyAlignment="1" applyProtection="1">
      <alignment horizontal="center" vertical="top" wrapText="1"/>
    </xf>
    <xf numFmtId="0" fontId="3" fillId="8" borderId="107" xfId="0" applyFont="1" applyFill="1" applyBorder="1" applyAlignment="1" applyProtection="1">
      <alignment horizontal="center" vertical="top" wrapText="1"/>
    </xf>
    <xf numFmtId="0" fontId="3" fillId="5" borderId="80" xfId="0" applyFont="1" applyFill="1" applyBorder="1" applyAlignment="1" applyProtection="1">
      <alignment horizontal="left" vertical="top" wrapText="1"/>
    </xf>
    <xf numFmtId="0" fontId="0" fillId="5" borderId="80" xfId="0" applyFill="1" applyBorder="1" applyAlignment="1" applyProtection="1">
      <alignment horizontal="left" vertical="top" wrapText="1"/>
    </xf>
    <xf numFmtId="0" fontId="3" fillId="3" borderId="80" xfId="0" applyFont="1" applyFill="1" applyBorder="1" applyAlignment="1" applyProtection="1">
      <alignment horizontal="center" vertical="center" wrapText="1"/>
    </xf>
    <xf numFmtId="0" fontId="0" fillId="0" borderId="80" xfId="0" applyFill="1" applyBorder="1" applyAlignment="1" applyProtection="1">
      <alignment horizontal="center" vertical="center" wrapText="1"/>
    </xf>
    <xf numFmtId="0" fontId="25" fillId="6" borderId="14"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0" fontId="1" fillId="9" borderId="14" xfId="0" applyFont="1" applyFill="1" applyBorder="1" applyAlignment="1" applyProtection="1">
      <alignment horizontal="left" vertical="top" wrapText="1"/>
      <protection locked="0"/>
    </xf>
    <xf numFmtId="0" fontId="0" fillId="9" borderId="14" xfId="0" applyFill="1" applyBorder="1" applyAlignment="1" applyProtection="1">
      <alignment horizontal="left" vertical="top" wrapText="1"/>
      <protection locked="0"/>
    </xf>
    <xf numFmtId="0" fontId="1" fillId="9" borderId="15" xfId="0" applyFont="1" applyFill="1" applyBorder="1" applyAlignment="1" applyProtection="1">
      <alignment horizontal="left" vertical="top" wrapText="1"/>
      <protection locked="0"/>
    </xf>
    <xf numFmtId="0" fontId="0" fillId="9" borderId="16" xfId="0" applyFill="1" applyBorder="1" applyAlignment="1" applyProtection="1">
      <alignment horizontal="left" vertical="top" wrapText="1"/>
      <protection locked="0"/>
    </xf>
    <xf numFmtId="0" fontId="0" fillId="9" borderId="17" xfId="0" applyFill="1" applyBorder="1" applyAlignment="1" applyProtection="1">
      <alignment horizontal="left" vertical="top" wrapText="1"/>
      <protection locked="0"/>
    </xf>
    <xf numFmtId="0" fontId="2" fillId="2" borderId="59" xfId="0" applyFont="1" applyFill="1" applyBorder="1" applyAlignment="1" applyProtection="1">
      <alignment horizontal="left" vertical="top" wrapText="1"/>
    </xf>
    <xf numFmtId="0" fontId="25" fillId="6" borderId="15" xfId="0" applyFont="1" applyFill="1" applyBorder="1" applyAlignment="1" applyProtection="1">
      <alignment horizontal="right" vertical="center" wrapText="1"/>
    </xf>
    <xf numFmtId="0" fontId="12" fillId="6" borderId="16" xfId="0" applyFont="1" applyFill="1" applyBorder="1" applyAlignment="1" applyProtection="1">
      <alignment horizontal="right" vertical="center" wrapText="1"/>
    </xf>
    <xf numFmtId="0" fontId="12" fillId="6" borderId="17" xfId="0" applyFont="1" applyFill="1" applyBorder="1" applyAlignment="1" applyProtection="1">
      <alignment horizontal="right" vertical="center" wrapText="1"/>
    </xf>
    <xf numFmtId="14" fontId="1" fillId="9" borderId="15" xfId="0" applyNumberFormat="1" applyFont="1" applyFill="1" applyBorder="1" applyAlignment="1" applyProtection="1">
      <alignment horizontal="left" vertical="top" wrapText="1"/>
      <protection locked="0"/>
    </xf>
    <xf numFmtId="0" fontId="25" fillId="6" borderId="65" xfId="0" applyFont="1" applyFill="1" applyBorder="1" applyAlignment="1" applyProtection="1">
      <alignment horizontal="left" vertical="center" wrapText="1"/>
    </xf>
    <xf numFmtId="0" fontId="38" fillId="9" borderId="15"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3" fillId="0" borderId="31" xfId="0" applyFont="1" applyFill="1" applyBorder="1" applyAlignment="1" applyProtection="1">
      <alignment horizontal="left" wrapText="1"/>
    </xf>
    <xf numFmtId="0" fontId="17" fillId="0" borderId="27" xfId="0" applyFont="1" applyFill="1" applyBorder="1" applyAlignment="1" applyProtection="1">
      <alignment horizontal="left" vertical="top"/>
    </xf>
    <xf numFmtId="0" fontId="0" fillId="0" borderId="28" xfId="0" applyFill="1" applyBorder="1" applyAlignment="1" applyProtection="1">
      <alignment horizontal="left" vertical="top"/>
    </xf>
    <xf numFmtId="0" fontId="0" fillId="0" borderId="26" xfId="0" applyFill="1" applyBorder="1" applyAlignment="1" applyProtection="1">
      <alignment horizontal="left" vertical="top"/>
    </xf>
    <xf numFmtId="0" fontId="4" fillId="0" borderId="22" xfId="0" applyFont="1" applyFill="1" applyBorder="1" applyAlignment="1" applyProtection="1">
      <alignment horizontal="left" vertical="top" wrapText="1"/>
    </xf>
    <xf numFmtId="0" fontId="0" fillId="0" borderId="23" xfId="0"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21"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4" fillId="0" borderId="28" xfId="0" applyFont="1" applyFill="1" applyBorder="1" applyAlignment="1" applyProtection="1">
      <alignment horizontal="left" vertical="top" wrapText="1"/>
    </xf>
    <xf numFmtId="0" fontId="4" fillId="0" borderId="26" xfId="0" applyFont="1" applyFill="1" applyBorder="1" applyAlignment="1" applyProtection="1">
      <alignment horizontal="left" vertical="top" wrapText="1"/>
    </xf>
    <xf numFmtId="0" fontId="2" fillId="9" borderId="113" xfId="0" applyFont="1" applyFill="1" applyBorder="1" applyAlignment="1" applyProtection="1">
      <alignment vertical="top" wrapText="1"/>
      <protection locked="0"/>
    </xf>
    <xf numFmtId="0" fontId="80" fillId="9" borderId="48" xfId="0" applyFont="1" applyFill="1" applyBorder="1" applyAlignment="1" applyProtection="1">
      <alignment vertical="top" wrapText="1"/>
      <protection locked="0"/>
    </xf>
    <xf numFmtId="0" fontId="8" fillId="7" borderId="70" xfId="0" applyFont="1" applyFill="1" applyBorder="1" applyAlignment="1" applyProtection="1">
      <alignment horizontal="left" vertical="top" wrapText="1"/>
    </xf>
    <xf numFmtId="0" fontId="49" fillId="7" borderId="70" xfId="0" applyFont="1" applyFill="1" applyBorder="1" applyAlignment="1" applyProtection="1">
      <alignment horizontal="left" vertical="top" wrapText="1"/>
    </xf>
    <xf numFmtId="0" fontId="8" fillId="7" borderId="103" xfId="0" applyFont="1" applyFill="1" applyBorder="1" applyAlignment="1" applyProtection="1">
      <alignment horizontal="left" vertical="top" wrapText="1"/>
    </xf>
    <xf numFmtId="0" fontId="49" fillId="7" borderId="100" xfId="0" applyFont="1" applyFill="1" applyBorder="1" applyAlignment="1" applyProtection="1">
      <alignment horizontal="left" vertical="top" wrapText="1"/>
    </xf>
    <xf numFmtId="0" fontId="5" fillId="8" borderId="84" xfId="0" applyFont="1" applyFill="1" applyBorder="1" applyAlignment="1" applyProtection="1">
      <alignment horizontal="center" vertical="center" wrapText="1"/>
    </xf>
    <xf numFmtId="0" fontId="0" fillId="8" borderId="84" xfId="0" applyFill="1" applyBorder="1" applyAlignment="1" applyProtection="1">
      <alignment horizontal="center" vertical="top" wrapText="1"/>
    </xf>
    <xf numFmtId="0" fontId="0" fillId="8" borderId="88" xfId="0" applyFill="1" applyBorder="1" applyAlignment="1" applyProtection="1">
      <alignment horizontal="center" vertical="top" wrapText="1"/>
    </xf>
    <xf numFmtId="0" fontId="0" fillId="8" borderId="86" xfId="0" applyFill="1" applyBorder="1" applyAlignment="1" applyProtection="1">
      <alignment horizontal="center" vertical="top" wrapText="1"/>
    </xf>
    <xf numFmtId="0" fontId="2" fillId="0" borderId="163"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164"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165" xfId="0" applyFont="1" applyFill="1" applyBorder="1" applyAlignment="1" applyProtection="1">
      <alignment horizontal="center" vertical="center" wrapText="1"/>
    </xf>
    <xf numFmtId="0" fontId="14" fillId="0" borderId="108" xfId="0" applyFont="1" applyFill="1" applyBorder="1" applyAlignment="1" applyProtection="1">
      <alignment horizontal="center" vertical="top" wrapText="1"/>
    </xf>
    <xf numFmtId="0" fontId="14" fillId="0" borderId="18" xfId="0" applyFont="1" applyFill="1" applyBorder="1" applyAlignment="1" applyProtection="1">
      <alignment horizontal="center" vertical="top" wrapText="1"/>
    </xf>
    <xf numFmtId="0" fontId="14" fillId="0" borderId="166" xfId="0" applyFont="1" applyFill="1" applyBorder="1" applyAlignment="1" applyProtection="1">
      <alignment horizontal="center" vertical="top" wrapText="1"/>
    </xf>
    <xf numFmtId="0" fontId="14" fillId="0" borderId="52" xfId="0" applyFont="1" applyFill="1" applyBorder="1" applyAlignment="1" applyProtection="1">
      <alignment horizontal="center" vertical="top" wrapText="1"/>
    </xf>
    <xf numFmtId="0" fontId="14" fillId="0" borderId="14" xfId="0" applyFont="1" applyFill="1" applyBorder="1" applyAlignment="1" applyProtection="1">
      <alignment horizontal="center" vertical="top" wrapText="1"/>
    </xf>
    <xf numFmtId="0" fontId="14" fillId="0" borderId="167" xfId="0" applyFont="1" applyFill="1" applyBorder="1" applyAlignment="1" applyProtection="1">
      <alignment horizontal="center" vertical="top" wrapText="1"/>
    </xf>
    <xf numFmtId="0" fontId="61" fillId="0" borderId="20" xfId="0" applyFont="1" applyFill="1" applyBorder="1" applyAlignment="1" applyProtection="1">
      <alignment horizontal="center" vertical="top" wrapText="1"/>
    </xf>
    <xf numFmtId="2" fontId="14" fillId="10" borderId="85" xfId="0" applyNumberFormat="1" applyFont="1" applyFill="1" applyBorder="1" applyAlignment="1" applyProtection="1">
      <alignment horizontal="center" vertical="center"/>
    </xf>
    <xf numFmtId="2" fontId="14" fillId="10" borderId="84" xfId="0" applyNumberFormat="1" applyFont="1" applyFill="1" applyBorder="1" applyAlignment="1" applyProtection="1">
      <alignment horizontal="center" vertical="center"/>
    </xf>
    <xf numFmtId="2" fontId="57" fillId="10" borderId="120" xfId="0" applyNumberFormat="1" applyFont="1" applyFill="1" applyBorder="1" applyAlignment="1" applyProtection="1">
      <alignment horizontal="center" vertical="center" wrapText="1"/>
    </xf>
    <xf numFmtId="2" fontId="57" fillId="10" borderId="121" xfId="0" applyNumberFormat="1" applyFont="1" applyFill="1" applyBorder="1" applyAlignment="1" applyProtection="1">
      <alignment horizontal="center" vertical="center" wrapText="1"/>
    </xf>
    <xf numFmtId="0" fontId="8" fillId="5" borderId="92" xfId="0" applyFont="1" applyFill="1" applyBorder="1" applyAlignment="1" applyProtection="1">
      <alignment horizontal="left" vertical="top" wrapText="1"/>
    </xf>
    <xf numFmtId="0" fontId="8" fillId="5" borderId="104" xfId="0" applyFont="1" applyFill="1" applyBorder="1" applyAlignment="1" applyProtection="1">
      <alignment horizontal="left" vertical="top"/>
    </xf>
    <xf numFmtId="0" fontId="8" fillId="5" borderId="105" xfId="0" applyFont="1" applyFill="1" applyBorder="1" applyAlignment="1" applyProtection="1">
      <alignment horizontal="left" vertical="top"/>
    </xf>
    <xf numFmtId="0" fontId="8" fillId="5" borderId="58" xfId="0" applyFont="1" applyFill="1" applyBorder="1" applyAlignment="1" applyProtection="1">
      <alignment horizontal="left" vertical="center" wrapText="1"/>
    </xf>
    <xf numFmtId="0" fontId="8" fillId="5" borderId="16" xfId="0" applyFont="1" applyFill="1" applyBorder="1" applyAlignment="1" applyProtection="1">
      <alignment horizontal="left" vertical="center" wrapText="1"/>
    </xf>
    <xf numFmtId="0" fontId="8" fillId="5" borderId="17" xfId="0" applyFont="1" applyFill="1" applyBorder="1" applyAlignment="1" applyProtection="1">
      <alignment horizontal="left" vertical="center" wrapText="1"/>
    </xf>
    <xf numFmtId="0" fontId="8" fillId="5" borderId="102" xfId="0" applyFont="1" applyFill="1" applyBorder="1" applyAlignment="1" applyProtection="1">
      <alignment horizontal="left" vertical="center" wrapText="1"/>
    </xf>
    <xf numFmtId="0" fontId="8" fillId="5" borderId="99" xfId="0" applyFont="1" applyFill="1" applyBorder="1" applyAlignment="1" applyProtection="1">
      <alignment horizontal="left" vertical="center" wrapText="1"/>
    </xf>
    <xf numFmtId="0" fontId="8" fillId="5" borderId="100" xfId="0" applyFont="1" applyFill="1" applyBorder="1" applyAlignment="1" applyProtection="1">
      <alignment horizontal="left" vertical="center" wrapText="1"/>
    </xf>
    <xf numFmtId="0" fontId="8" fillId="7" borderId="85" xfId="0" applyFont="1" applyFill="1" applyBorder="1" applyAlignment="1" applyProtection="1">
      <alignment horizontal="left" vertical="top" wrapText="1"/>
    </xf>
    <xf numFmtId="0" fontId="8" fillId="7" borderId="84" xfId="0" applyFont="1" applyFill="1" applyBorder="1" applyAlignment="1" applyProtection="1">
      <alignment horizontal="left" vertical="top" wrapText="1"/>
    </xf>
    <xf numFmtId="0" fontId="8" fillId="7" borderId="58" xfId="0" applyFont="1" applyFill="1" applyBorder="1" applyAlignment="1" applyProtection="1">
      <alignment horizontal="left" vertical="center" wrapText="1"/>
    </xf>
    <xf numFmtId="0" fontId="8" fillId="7" borderId="16" xfId="0" applyFont="1" applyFill="1" applyBorder="1" applyAlignment="1" applyProtection="1">
      <alignment horizontal="left" vertical="center" wrapText="1"/>
    </xf>
    <xf numFmtId="0" fontId="8" fillId="7" borderId="17" xfId="0" applyFont="1" applyFill="1" applyBorder="1" applyAlignment="1" applyProtection="1">
      <alignment horizontal="left" vertical="center" wrapText="1"/>
    </xf>
    <xf numFmtId="0" fontId="8" fillId="7" borderId="117" xfId="0" applyFont="1" applyFill="1" applyBorder="1" applyAlignment="1" applyProtection="1">
      <alignment horizontal="left" vertical="center" wrapText="1"/>
    </xf>
    <xf numFmtId="0" fontId="8" fillId="7" borderId="118" xfId="0" applyFont="1" applyFill="1" applyBorder="1" applyAlignment="1" applyProtection="1">
      <alignment horizontal="left" vertical="center" wrapText="1"/>
    </xf>
    <xf numFmtId="0" fontId="8" fillId="7" borderId="116" xfId="0" applyFont="1" applyFill="1" applyBorder="1" applyAlignment="1" applyProtection="1">
      <alignment horizontal="left" vertical="center" wrapText="1"/>
    </xf>
    <xf numFmtId="0" fontId="57" fillId="10" borderId="61" xfId="0" applyFont="1" applyFill="1" applyBorder="1" applyAlignment="1" applyProtection="1">
      <alignment horizontal="center" vertical="center" wrapText="1"/>
    </xf>
    <xf numFmtId="0" fontId="57" fillId="10" borderId="121" xfId="0" applyFont="1" applyFill="1" applyBorder="1" applyAlignment="1" applyProtection="1">
      <alignment horizontal="center" vertical="center" wrapText="1"/>
    </xf>
    <xf numFmtId="0" fontId="14" fillId="10" borderId="92" xfId="0" applyFont="1" applyFill="1" applyBorder="1" applyAlignment="1" applyProtection="1">
      <alignment horizontal="center" vertical="center"/>
    </xf>
    <xf numFmtId="0" fontId="14" fillId="10" borderId="89" xfId="0" applyFont="1" applyFill="1" applyBorder="1" applyAlignment="1" applyProtection="1">
      <alignment horizontal="center" vertical="center"/>
    </xf>
    <xf numFmtId="0" fontId="8" fillId="5" borderId="96" xfId="0" applyFont="1" applyFill="1" applyBorder="1" applyAlignment="1" applyProtection="1">
      <alignment horizontal="left" vertical="top" wrapText="1"/>
    </xf>
    <xf numFmtId="0" fontId="8" fillId="5" borderId="93" xfId="0" applyFont="1" applyFill="1" applyBorder="1" applyAlignment="1" applyProtection="1">
      <alignment horizontal="left" vertical="top" wrapText="1"/>
    </xf>
    <xf numFmtId="0" fontId="8" fillId="5" borderId="89" xfId="0" applyFont="1" applyFill="1" applyBorder="1" applyAlignment="1" applyProtection="1">
      <alignment horizontal="left" vertical="top" wrapText="1"/>
    </xf>
    <xf numFmtId="0" fontId="8" fillId="5" borderId="99" xfId="0" applyFont="1" applyFill="1" applyBorder="1" applyAlignment="1" applyProtection="1">
      <alignment horizontal="left" vertical="top" wrapText="1"/>
    </xf>
    <xf numFmtId="0" fontId="8" fillId="5" borderId="100" xfId="0" applyFont="1" applyFill="1" applyBorder="1" applyAlignment="1" applyProtection="1">
      <alignment horizontal="left" vertical="top" wrapText="1"/>
    </xf>
    <xf numFmtId="0" fontId="8" fillId="7" borderId="116" xfId="0" applyFont="1" applyFill="1" applyBorder="1" applyAlignment="1" applyProtection="1">
      <alignment horizontal="left" vertical="top" wrapText="1"/>
    </xf>
    <xf numFmtId="0" fontId="8" fillId="7" borderId="86" xfId="0" applyFont="1" applyFill="1" applyBorder="1" applyAlignment="1" applyProtection="1">
      <alignment horizontal="left" vertical="top" wrapText="1"/>
    </xf>
    <xf numFmtId="0" fontId="8" fillId="5" borderId="14" xfId="0" applyFont="1" applyFill="1" applyBorder="1" applyAlignment="1" applyProtection="1">
      <alignment horizontal="left" vertical="center" wrapText="1"/>
    </xf>
    <xf numFmtId="0" fontId="8" fillId="5" borderId="85" xfId="0" applyFont="1" applyFill="1" applyBorder="1" applyAlignment="1" applyProtection="1">
      <alignment horizontal="left" vertical="top" wrapText="1"/>
    </xf>
    <xf numFmtId="0" fontId="3" fillId="5" borderId="84" xfId="0" applyFont="1" applyFill="1" applyBorder="1" applyAlignment="1" applyProtection="1">
      <alignment horizontal="left" vertical="top"/>
    </xf>
    <xf numFmtId="0" fontId="8" fillId="5" borderId="102" xfId="0" applyFont="1" applyFill="1" applyBorder="1" applyAlignment="1" applyProtection="1">
      <alignment horizontal="left" vertical="center"/>
    </xf>
    <xf numFmtId="0" fontId="8" fillId="5" borderId="99" xfId="0" applyFont="1" applyFill="1" applyBorder="1" applyAlignment="1" applyProtection="1">
      <alignment horizontal="left" vertical="center"/>
    </xf>
    <xf numFmtId="0" fontId="8" fillId="5" borderId="100" xfId="0" applyFont="1" applyFill="1" applyBorder="1" applyAlignment="1" applyProtection="1">
      <alignment horizontal="left" vertical="center"/>
    </xf>
    <xf numFmtId="0" fontId="8" fillId="5" borderId="0" xfId="0" applyFont="1" applyFill="1" applyBorder="1" applyAlignment="1" applyProtection="1">
      <alignment horizontal="left" vertical="top" wrapText="1"/>
    </xf>
    <xf numFmtId="0" fontId="8" fillId="5" borderId="23" xfId="0" applyFont="1" applyFill="1" applyBorder="1" applyAlignment="1" applyProtection="1">
      <alignment horizontal="left" vertical="top" wrapText="1"/>
    </xf>
    <xf numFmtId="0" fontId="15" fillId="7" borderId="98" xfId="0" applyFont="1" applyFill="1" applyBorder="1" applyAlignment="1" applyProtection="1">
      <alignment horizontal="left" vertical="center" wrapText="1"/>
    </xf>
    <xf numFmtId="0" fontId="0" fillId="7" borderId="99" xfId="0" applyFill="1" applyBorder="1" applyAlignment="1" applyProtection="1">
      <alignment horizontal="left" vertical="center" wrapText="1"/>
    </xf>
    <xf numFmtId="0" fontId="14" fillId="8" borderId="92" xfId="0" applyFont="1" applyFill="1" applyBorder="1" applyAlignment="1" applyProtection="1">
      <alignment horizontal="center" vertical="center" wrapText="1"/>
    </xf>
    <xf numFmtId="0" fontId="0" fillId="0" borderId="93"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60" xfId="0" applyFont="1" applyFill="1" applyBorder="1" applyAlignment="1" applyProtection="1">
      <alignment horizontal="center" vertical="center" wrapText="1"/>
    </xf>
    <xf numFmtId="0" fontId="8" fillId="9" borderId="28" xfId="0" applyFont="1" applyFill="1" applyBorder="1" applyAlignment="1" applyProtection="1">
      <alignment horizontal="center" vertical="top" wrapText="1"/>
      <protection locked="0"/>
    </xf>
    <xf numFmtId="0" fontId="5" fillId="0" borderId="16" xfId="0" applyFont="1" applyFill="1" applyBorder="1" applyAlignment="1" applyProtection="1">
      <alignment horizontal="center" vertical="top" wrapText="1"/>
    </xf>
    <xf numFmtId="2" fontId="3" fillId="7" borderId="92" xfId="0" applyNumberFormat="1" applyFont="1" applyFill="1" applyBorder="1" applyAlignment="1" applyProtection="1">
      <alignment horizontal="center" vertical="center" wrapText="1"/>
    </xf>
    <xf numFmtId="2" fontId="3" fillId="7" borderId="93" xfId="0" applyNumberFormat="1" applyFont="1" applyFill="1" applyBorder="1" applyAlignment="1" applyProtection="1">
      <alignment horizontal="center" vertical="center" wrapText="1"/>
    </xf>
    <xf numFmtId="2" fontId="40" fillId="7" borderId="93" xfId="0" applyNumberFormat="1" applyFont="1" applyFill="1" applyBorder="1" applyAlignment="1" applyProtection="1">
      <alignment horizontal="center" vertical="center" wrapText="1"/>
    </xf>
    <xf numFmtId="2" fontId="3" fillId="7" borderId="22" xfId="0" applyNumberFormat="1" applyFont="1" applyFill="1" applyBorder="1" applyAlignment="1" applyProtection="1">
      <alignment horizontal="center" vertical="center" wrapText="1"/>
    </xf>
    <xf numFmtId="2" fontId="3" fillId="7" borderId="0" xfId="0" applyNumberFormat="1" applyFont="1" applyFill="1" applyBorder="1" applyAlignment="1" applyProtection="1">
      <alignment horizontal="center" vertical="center" wrapText="1"/>
    </xf>
    <xf numFmtId="2" fontId="40" fillId="7" borderId="0" xfId="0" applyNumberFormat="1" applyFont="1" applyFill="1" applyBorder="1" applyAlignment="1" applyProtection="1">
      <alignment horizontal="center" vertical="center" wrapText="1"/>
    </xf>
    <xf numFmtId="0" fontId="0" fillId="5" borderId="104" xfId="0" applyFill="1" applyBorder="1" applyAlignment="1" applyProtection="1">
      <alignment horizontal="center" vertical="center"/>
    </xf>
    <xf numFmtId="0" fontId="3" fillId="0" borderId="15" xfId="0" applyFont="1" applyFill="1" applyBorder="1" applyAlignment="1" applyProtection="1">
      <alignment horizontal="center" vertical="top" wrapText="1"/>
    </xf>
    <xf numFmtId="0" fontId="8" fillId="9" borderId="68" xfId="0" applyFont="1" applyFill="1" applyBorder="1" applyAlignment="1" applyProtection="1">
      <alignment horizontal="center" vertical="center" wrapText="1"/>
      <protection locked="0"/>
    </xf>
    <xf numFmtId="0" fontId="8" fillId="9" borderId="28" xfId="0" applyFont="1" applyFill="1" applyBorder="1" applyAlignment="1" applyProtection="1">
      <alignment horizontal="center" vertical="center" wrapText="1"/>
      <protection locked="0"/>
    </xf>
    <xf numFmtId="0" fontId="8" fillId="9" borderId="142" xfId="0" applyFont="1" applyFill="1" applyBorder="1" applyAlignment="1" applyProtection="1">
      <alignment horizontal="center" vertical="center" wrapText="1"/>
      <protection locked="0"/>
    </xf>
    <xf numFmtId="0" fontId="14" fillId="10" borderId="22" xfId="0" applyFont="1" applyFill="1" applyBorder="1" applyAlignment="1" applyProtection="1">
      <alignment horizontal="center" vertical="center"/>
    </xf>
    <xf numFmtId="0" fontId="14" fillId="10" borderId="23" xfId="0" applyFont="1" applyFill="1" applyBorder="1" applyAlignment="1" applyProtection="1">
      <alignment horizontal="center" vertical="center"/>
    </xf>
    <xf numFmtId="0" fontId="0" fillId="10" borderId="98" xfId="0" applyFill="1" applyBorder="1" applyAlignment="1" applyProtection="1">
      <alignment horizontal="center" vertical="center"/>
    </xf>
    <xf numFmtId="0" fontId="0" fillId="10" borderId="100" xfId="0" applyFill="1" applyBorder="1" applyAlignment="1" applyProtection="1">
      <alignment horizontal="center" vertical="center"/>
    </xf>
    <xf numFmtId="2" fontId="14" fillId="8" borderId="5" xfId="0" applyNumberFormat="1"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103" xfId="0" applyFill="1" applyBorder="1" applyAlignment="1" applyProtection="1">
      <alignment horizontal="center" vertical="center" wrapText="1"/>
    </xf>
    <xf numFmtId="0" fontId="0" fillId="0" borderId="99" xfId="0" applyFill="1" applyBorder="1" applyAlignment="1" applyProtection="1">
      <alignment horizontal="center" vertical="center" wrapText="1"/>
    </xf>
    <xf numFmtId="0" fontId="0" fillId="0" borderId="106" xfId="0" applyFill="1" applyBorder="1" applyAlignment="1" applyProtection="1">
      <alignment horizontal="center" vertical="center" wrapText="1"/>
    </xf>
    <xf numFmtId="2" fontId="14" fillId="8" borderId="19" xfId="0" applyNumberFormat="1" applyFont="1"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98" xfId="0" applyFill="1" applyBorder="1" applyAlignment="1" applyProtection="1">
      <alignment horizontal="center" vertical="center" wrapText="1"/>
    </xf>
    <xf numFmtId="0" fontId="0" fillId="7" borderId="98" xfId="0" applyFill="1" applyBorder="1" applyAlignment="1" applyProtection="1">
      <alignment horizontal="left" vertical="top"/>
    </xf>
    <xf numFmtId="0" fontId="0" fillId="7" borderId="99" xfId="0" applyFill="1" applyBorder="1" applyAlignment="1" applyProtection="1">
      <alignment horizontal="left" vertical="top"/>
    </xf>
    <xf numFmtId="0" fontId="4" fillId="5" borderId="132" xfId="0" applyFont="1" applyFill="1" applyBorder="1" applyAlignment="1" applyProtection="1">
      <alignment horizontal="left" vertical="center" wrapText="1"/>
    </xf>
    <xf numFmtId="0" fontId="4" fillId="5" borderId="133" xfId="0" applyFont="1" applyFill="1" applyBorder="1" applyAlignment="1" applyProtection="1">
      <alignment horizontal="left" vertical="center" wrapText="1"/>
    </xf>
    <xf numFmtId="0" fontId="9" fillId="5" borderId="69" xfId="0" applyFont="1" applyFill="1" applyBorder="1" applyAlignment="1" applyProtection="1">
      <alignment horizontal="left" vertical="center" wrapText="1"/>
    </xf>
    <xf numFmtId="0" fontId="9" fillId="5" borderId="7" xfId="0" applyFont="1" applyFill="1" applyBorder="1" applyAlignment="1" applyProtection="1">
      <alignment horizontal="left" vertical="center" wrapText="1"/>
    </xf>
    <xf numFmtId="0" fontId="9" fillId="5" borderId="6" xfId="0" applyFont="1" applyFill="1" applyBorder="1" applyAlignment="1" applyProtection="1">
      <alignment horizontal="left" vertical="center" wrapText="1"/>
    </xf>
    <xf numFmtId="0" fontId="3" fillId="9" borderId="94" xfId="0" applyFont="1" applyFill="1" applyBorder="1" applyAlignment="1" applyProtection="1">
      <alignment horizontal="center" vertical="center"/>
      <protection locked="0"/>
    </xf>
    <xf numFmtId="0" fontId="40" fillId="0" borderId="95" xfId="0" applyFont="1" applyFill="1" applyBorder="1" applyAlignment="1" applyProtection="1">
      <alignment horizontal="center" vertical="center"/>
      <protection locked="0"/>
    </xf>
    <xf numFmtId="164" fontId="3" fillId="12" borderId="146" xfId="0" applyNumberFormat="1" applyFont="1" applyFill="1" applyBorder="1" applyAlignment="1" applyProtection="1">
      <alignment horizontal="center" vertical="center" wrapText="1"/>
    </xf>
    <xf numFmtId="164" fontId="3" fillId="12" borderId="38" xfId="0" applyNumberFormat="1" applyFont="1" applyFill="1" applyBorder="1" applyAlignment="1" applyProtection="1">
      <alignment horizontal="center" vertical="center" wrapText="1"/>
    </xf>
    <xf numFmtId="1" fontId="3" fillId="12" borderId="14" xfId="0" applyNumberFormat="1" applyFont="1" applyFill="1" applyBorder="1" applyAlignment="1" applyProtection="1">
      <alignment horizontal="center" vertical="center" wrapText="1"/>
    </xf>
    <xf numFmtId="0" fontId="8" fillId="7" borderId="96" xfId="0" applyFont="1" applyFill="1" applyBorder="1" applyAlignment="1" applyProtection="1">
      <alignment horizontal="left" vertical="top" wrapText="1"/>
    </xf>
    <xf numFmtId="0" fontId="40" fillId="7" borderId="93" xfId="0" applyFont="1" applyFill="1" applyBorder="1" applyAlignment="1" applyProtection="1">
      <alignment horizontal="left" vertical="top" wrapText="1"/>
    </xf>
    <xf numFmtId="0" fontId="40" fillId="7" borderId="89" xfId="0" applyFont="1" applyFill="1" applyBorder="1" applyAlignment="1" applyProtection="1">
      <alignment horizontal="left" vertical="top" wrapText="1"/>
    </xf>
    <xf numFmtId="0" fontId="40" fillId="7" borderId="99" xfId="0" applyFont="1" applyFill="1" applyBorder="1" applyAlignment="1" applyProtection="1">
      <alignment horizontal="left" vertical="top" wrapText="1"/>
    </xf>
    <xf numFmtId="0" fontId="40" fillId="7" borderId="100" xfId="0" applyFont="1" applyFill="1" applyBorder="1" applyAlignment="1" applyProtection="1">
      <alignment horizontal="left" vertical="top" wrapText="1"/>
    </xf>
    <xf numFmtId="0" fontId="40" fillId="7" borderId="99" xfId="0" applyFont="1" applyFill="1" applyBorder="1" applyAlignment="1" applyProtection="1">
      <alignment horizontal="center" vertical="center" wrapText="1"/>
    </xf>
    <xf numFmtId="0" fontId="40" fillId="7" borderId="100" xfId="0" applyFont="1" applyFill="1" applyBorder="1" applyAlignment="1" applyProtection="1">
      <alignment horizontal="center" vertical="center" wrapText="1"/>
    </xf>
    <xf numFmtId="2" fontId="14" fillId="7" borderId="98" xfId="0" applyNumberFormat="1" applyFont="1" applyFill="1" applyBorder="1" applyAlignment="1" applyProtection="1">
      <alignment horizontal="center" vertical="center" wrapText="1"/>
    </xf>
    <xf numFmtId="2" fontId="14" fillId="7" borderId="99" xfId="0" applyNumberFormat="1" applyFont="1" applyFill="1" applyBorder="1" applyAlignment="1" applyProtection="1">
      <alignment horizontal="center" vertical="center" wrapText="1"/>
    </xf>
    <xf numFmtId="2" fontId="14" fillId="7" borderId="100" xfId="0" applyNumberFormat="1" applyFont="1" applyFill="1" applyBorder="1" applyAlignment="1" applyProtection="1">
      <alignment horizontal="center" vertical="center" wrapText="1"/>
    </xf>
    <xf numFmtId="0" fontId="63" fillId="0" borderId="88" xfId="0" applyFont="1" applyFill="1" applyBorder="1" applyAlignment="1" applyProtection="1">
      <alignment horizontal="left" vertical="top" wrapText="1"/>
    </xf>
    <xf numFmtId="0" fontId="61" fillId="0" borderId="104" xfId="0" applyFont="1" applyFill="1" applyBorder="1" applyAlignment="1" applyProtection="1">
      <alignment horizontal="left" vertical="top" wrapText="1"/>
    </xf>
    <xf numFmtId="0" fontId="61" fillId="0" borderId="105" xfId="0" applyFont="1" applyFill="1" applyBorder="1" applyAlignment="1" applyProtection="1">
      <alignment horizontal="left" vertical="top" wrapText="1"/>
    </xf>
    <xf numFmtId="0" fontId="8" fillId="7" borderId="92" xfId="0" applyFont="1" applyFill="1" applyBorder="1" applyAlignment="1" applyProtection="1">
      <alignment horizontal="left" vertical="top" wrapText="1"/>
    </xf>
    <xf numFmtId="0" fontId="0" fillId="7" borderId="93" xfId="0" applyFill="1" applyBorder="1" applyAlignment="1" applyProtection="1">
      <alignment horizontal="left" vertical="top"/>
    </xf>
    <xf numFmtId="0" fontId="0" fillId="7" borderId="89" xfId="0" applyFill="1" applyBorder="1" applyAlignment="1" applyProtection="1">
      <alignment horizontal="left" vertical="top"/>
    </xf>
    <xf numFmtId="0" fontId="8" fillId="7" borderId="22" xfId="0" applyFont="1" applyFill="1" applyBorder="1" applyAlignment="1" applyProtection="1">
      <alignment horizontal="left" vertical="top" wrapText="1"/>
    </xf>
    <xf numFmtId="0" fontId="0" fillId="7" borderId="0" xfId="0" applyFill="1" applyBorder="1" applyAlignment="1" applyProtection="1">
      <alignment horizontal="left" vertical="top"/>
    </xf>
    <xf numFmtId="0" fontId="0" fillId="7" borderId="23" xfId="0" applyFill="1" applyBorder="1" applyAlignment="1" applyProtection="1">
      <alignment horizontal="left" vertical="top"/>
    </xf>
    <xf numFmtId="0" fontId="0" fillId="7" borderId="22" xfId="0" applyFill="1" applyBorder="1" applyAlignment="1" applyProtection="1">
      <alignment horizontal="left" vertical="top"/>
    </xf>
    <xf numFmtId="0" fontId="9" fillId="5" borderId="138" xfId="0" applyFont="1" applyFill="1" applyBorder="1" applyAlignment="1" applyProtection="1">
      <alignment horizontal="left" vertical="center" wrapText="1"/>
    </xf>
    <xf numFmtId="0" fontId="4" fillId="5" borderId="138" xfId="0" applyFont="1" applyFill="1" applyBorder="1" applyAlignment="1" applyProtection="1">
      <alignment horizontal="left" vertical="center" wrapText="1"/>
    </xf>
    <xf numFmtId="0" fontId="4" fillId="5" borderId="139" xfId="0" applyFont="1" applyFill="1" applyBorder="1" applyAlignment="1" applyProtection="1">
      <alignment horizontal="left" vertical="center" wrapText="1"/>
    </xf>
    <xf numFmtId="0" fontId="4" fillId="7" borderId="99" xfId="0" applyFont="1" applyFill="1" applyBorder="1" applyAlignment="1" applyProtection="1">
      <alignment horizontal="left" vertical="top" wrapText="1"/>
    </xf>
    <xf numFmtId="2" fontId="14" fillId="7" borderId="92" xfId="0" applyNumberFormat="1" applyFont="1" applyFill="1" applyBorder="1" applyAlignment="1" applyProtection="1">
      <alignment horizontal="center" vertical="center" wrapText="1"/>
    </xf>
    <xf numFmtId="0" fontId="0" fillId="7" borderId="93" xfId="0" applyFill="1" applyBorder="1" applyAlignment="1" applyProtection="1">
      <alignment horizontal="center" vertical="center" wrapText="1"/>
    </xf>
    <xf numFmtId="0" fontId="0" fillId="7" borderId="22" xfId="0" applyFill="1" applyBorder="1" applyAlignment="1" applyProtection="1">
      <alignment horizontal="center" vertical="center" wrapText="1"/>
    </xf>
    <xf numFmtId="0" fontId="0" fillId="7" borderId="0" xfId="0" applyFill="1" applyBorder="1" applyAlignment="1" applyProtection="1">
      <alignment horizontal="center" vertical="center" wrapText="1"/>
    </xf>
    <xf numFmtId="0" fontId="0" fillId="7" borderId="23" xfId="0" applyFill="1" applyBorder="1" applyAlignment="1" applyProtection="1">
      <alignment horizontal="center" vertical="center" wrapText="1"/>
    </xf>
    <xf numFmtId="0" fontId="0" fillId="7" borderId="27" xfId="0" applyFill="1" applyBorder="1" applyAlignment="1" applyProtection="1">
      <alignment horizontal="center" vertical="center" wrapText="1"/>
    </xf>
    <xf numFmtId="0" fontId="0" fillId="7" borderId="28" xfId="0" applyFill="1" applyBorder="1" applyAlignment="1" applyProtection="1">
      <alignment horizontal="center" vertical="center" wrapText="1"/>
    </xf>
    <xf numFmtId="0" fontId="0" fillId="7" borderId="26" xfId="0" applyFill="1" applyBorder="1" applyAlignment="1" applyProtection="1">
      <alignment horizontal="center" vertical="center" wrapText="1"/>
    </xf>
    <xf numFmtId="2" fontId="14" fillId="8" borderId="134" xfId="0" applyNumberFormat="1" applyFont="1" applyFill="1" applyBorder="1" applyAlignment="1" applyProtection="1">
      <alignment horizontal="center" vertical="center" wrapText="1"/>
    </xf>
    <xf numFmtId="2" fontId="14" fillId="8" borderId="132" xfId="0" applyNumberFormat="1" applyFont="1" applyFill="1" applyBorder="1" applyAlignment="1" applyProtection="1">
      <alignment horizontal="center" vertical="center" wrapText="1"/>
    </xf>
    <xf numFmtId="0" fontId="32" fillId="5" borderId="168" xfId="0" applyFont="1" applyFill="1" applyBorder="1" applyAlignment="1" applyProtection="1">
      <alignment horizontal="left" vertical="center"/>
    </xf>
    <xf numFmtId="0" fontId="0" fillId="5" borderId="156" xfId="0" applyFill="1" applyBorder="1" applyAlignment="1" applyProtection="1">
      <alignment horizontal="left" vertical="center"/>
    </xf>
    <xf numFmtId="0" fontId="0" fillId="5" borderId="169" xfId="0" applyFill="1" applyBorder="1" applyAlignment="1" applyProtection="1">
      <alignment horizontal="left" vertical="center"/>
    </xf>
    <xf numFmtId="0" fontId="32" fillId="0" borderId="32" xfId="0" applyFont="1" applyFill="1" applyBorder="1" applyAlignment="1" applyProtection="1">
      <alignment horizontal="left" vertical="top"/>
    </xf>
    <xf numFmtId="0" fontId="0" fillId="0" borderId="33" xfId="0" applyFill="1" applyBorder="1" applyAlignment="1" applyProtection="1">
      <alignment horizontal="left" vertical="top"/>
    </xf>
    <xf numFmtId="0" fontId="0" fillId="0" borderId="34" xfId="0" applyFill="1" applyBorder="1" applyAlignment="1" applyProtection="1">
      <alignment horizontal="left" vertical="top"/>
    </xf>
    <xf numFmtId="0" fontId="3" fillId="7" borderId="22" xfId="0" applyFont="1" applyFill="1" applyBorder="1" applyAlignment="1" applyProtection="1">
      <alignment horizontal="center" vertical="top" wrapText="1"/>
    </xf>
    <xf numFmtId="0" fontId="3" fillId="7" borderId="0" xfId="0" applyFont="1" applyFill="1" applyBorder="1" applyAlignment="1" applyProtection="1">
      <alignment horizontal="center" vertical="top" wrapText="1"/>
    </xf>
    <xf numFmtId="0" fontId="40" fillId="7" borderId="0" xfId="0" applyFont="1" applyFill="1" applyBorder="1" applyAlignment="1" applyProtection="1">
      <alignment horizontal="left" vertical="top" wrapText="1"/>
    </xf>
    <xf numFmtId="0" fontId="40" fillId="7" borderId="23" xfId="0" applyFont="1" applyFill="1" applyBorder="1" applyAlignment="1" applyProtection="1">
      <alignment horizontal="left" vertical="top" wrapText="1"/>
    </xf>
    <xf numFmtId="0" fontId="40" fillId="7" borderId="22" xfId="0" applyFont="1" applyFill="1" applyBorder="1" applyAlignment="1" applyProtection="1">
      <alignment horizontal="center" vertical="top" wrapText="1"/>
    </xf>
    <xf numFmtId="0" fontId="40" fillId="7" borderId="0" xfId="0" applyFont="1" applyFill="1" applyBorder="1" applyAlignment="1" applyProtection="1">
      <alignment horizontal="center" vertical="top" wrapText="1"/>
    </xf>
    <xf numFmtId="0" fontId="40" fillId="7" borderId="28" xfId="0" applyFont="1" applyFill="1" applyBorder="1" applyAlignment="1" applyProtection="1">
      <alignment horizontal="center" vertical="top" wrapText="1"/>
    </xf>
    <xf numFmtId="0" fontId="40" fillId="7" borderId="28" xfId="0" applyFont="1" applyFill="1" applyBorder="1" applyAlignment="1" applyProtection="1">
      <alignment horizontal="left" vertical="top" wrapText="1"/>
    </xf>
    <xf numFmtId="0" fontId="40" fillId="7" borderId="26" xfId="0" applyFont="1" applyFill="1" applyBorder="1" applyAlignment="1" applyProtection="1">
      <alignment horizontal="left" vertical="top" wrapText="1"/>
    </xf>
    <xf numFmtId="0" fontId="40" fillId="7" borderId="27" xfId="0" applyFont="1" applyFill="1" applyBorder="1" applyAlignment="1" applyProtection="1">
      <alignment horizontal="center" vertical="top" wrapText="1"/>
    </xf>
    <xf numFmtId="0" fontId="40" fillId="7" borderId="18" xfId="0" applyFont="1" applyFill="1" applyBorder="1" applyAlignment="1" applyProtection="1">
      <alignment horizontal="center" vertical="center" wrapText="1"/>
    </xf>
    <xf numFmtId="0" fontId="40" fillId="7" borderId="14" xfId="0" applyFont="1" applyFill="1" applyBorder="1" applyAlignment="1" applyProtection="1">
      <alignment horizontal="center" vertical="center" wrapText="1"/>
    </xf>
    <xf numFmtId="0" fontId="2" fillId="10" borderId="22" xfId="0" applyFont="1" applyFill="1" applyBorder="1" applyAlignment="1" applyProtection="1">
      <alignment horizontal="center" vertical="center"/>
    </xf>
    <xf numFmtId="0" fontId="40" fillId="10" borderId="0" xfId="0" applyFont="1" applyFill="1" applyBorder="1" applyAlignment="1" applyProtection="1">
      <alignment horizontal="center" vertical="center"/>
    </xf>
    <xf numFmtId="0" fontId="40" fillId="10" borderId="23" xfId="0" applyFont="1" applyFill="1" applyBorder="1" applyAlignment="1" applyProtection="1">
      <alignment horizontal="center" vertical="center"/>
    </xf>
    <xf numFmtId="0" fontId="40" fillId="10" borderId="22" xfId="0" applyFont="1" applyFill="1" applyBorder="1" applyAlignment="1" applyProtection="1">
      <alignment horizontal="center" vertical="center"/>
    </xf>
    <xf numFmtId="0" fontId="40" fillId="10" borderId="54" xfId="0" applyFont="1" applyFill="1" applyBorder="1" applyAlignment="1" applyProtection="1">
      <alignment horizontal="center" vertical="center"/>
    </xf>
    <xf numFmtId="0" fontId="40" fillId="10" borderId="33" xfId="0" applyFont="1" applyFill="1" applyBorder="1" applyAlignment="1" applyProtection="1">
      <alignment horizontal="center" vertical="center"/>
    </xf>
    <xf numFmtId="0" fontId="40" fillId="10" borderId="51" xfId="0" applyFont="1" applyFill="1" applyBorder="1" applyAlignment="1" applyProtection="1">
      <alignment horizontal="center" vertical="center"/>
    </xf>
    <xf numFmtId="0" fontId="3" fillId="10" borderId="22" xfId="0" applyFont="1" applyFill="1" applyBorder="1" applyAlignment="1" applyProtection="1">
      <alignment horizontal="center" vertical="top" wrapText="1"/>
    </xf>
    <xf numFmtId="0" fontId="3" fillId="10" borderId="0" xfId="0" applyFont="1" applyFill="1" applyBorder="1" applyAlignment="1" applyProtection="1">
      <alignment horizontal="center" vertical="top" wrapText="1"/>
    </xf>
    <xf numFmtId="0" fontId="40" fillId="10" borderId="0" xfId="0" applyFont="1" applyFill="1" applyBorder="1" applyAlignment="1" applyProtection="1">
      <alignment horizontal="center" vertical="top" wrapText="1"/>
    </xf>
    <xf numFmtId="0" fontId="40" fillId="10" borderId="23" xfId="0" applyFont="1" applyFill="1" applyBorder="1" applyAlignment="1" applyProtection="1">
      <alignment horizontal="center" vertical="top" wrapText="1"/>
    </xf>
    <xf numFmtId="0" fontId="40" fillId="10" borderId="27" xfId="0" applyFont="1" applyFill="1" applyBorder="1" applyAlignment="1" applyProtection="1">
      <alignment horizontal="center" vertical="top" wrapText="1"/>
    </xf>
    <xf numFmtId="0" fontId="40" fillId="10" borderId="28" xfId="0" applyFont="1" applyFill="1" applyBorder="1" applyAlignment="1" applyProtection="1">
      <alignment horizontal="center" vertical="top" wrapText="1"/>
    </xf>
    <xf numFmtId="0" fontId="40" fillId="10" borderId="26" xfId="0" applyFont="1" applyFill="1" applyBorder="1" applyAlignment="1" applyProtection="1">
      <alignment horizontal="center" vertical="top" wrapText="1"/>
    </xf>
    <xf numFmtId="0" fontId="3" fillId="10" borderId="18" xfId="0" applyFont="1" applyFill="1" applyBorder="1" applyAlignment="1" applyProtection="1">
      <alignment horizontal="center" vertical="top" wrapText="1"/>
    </xf>
    <xf numFmtId="0" fontId="40" fillId="10" borderId="18" xfId="0" applyFont="1" applyFill="1" applyBorder="1" applyAlignment="1" applyProtection="1">
      <alignment horizontal="center" vertical="top" wrapText="1"/>
    </xf>
    <xf numFmtId="0" fontId="40" fillId="10" borderId="18" xfId="0" applyFont="1" applyFill="1" applyBorder="1" applyAlignment="1" applyProtection="1">
      <alignment horizontal="left" vertical="top" wrapText="1"/>
    </xf>
    <xf numFmtId="0" fontId="40" fillId="10" borderId="14" xfId="0" applyFont="1" applyFill="1" applyBorder="1" applyAlignment="1" applyProtection="1">
      <alignment horizontal="center" vertical="top" wrapText="1"/>
    </xf>
    <xf numFmtId="0" fontId="40" fillId="10" borderId="14" xfId="0" applyFont="1" applyFill="1" applyBorder="1" applyAlignment="1" applyProtection="1">
      <alignment horizontal="left" vertical="top" wrapText="1"/>
    </xf>
    <xf numFmtId="0" fontId="54" fillId="0" borderId="22" xfId="0" applyFont="1" applyFill="1" applyBorder="1" applyAlignment="1" applyProtection="1">
      <alignment horizontal="left" vertical="top"/>
    </xf>
    <xf numFmtId="0" fontId="50" fillId="0" borderId="23" xfId="0" applyFont="1" applyFill="1" applyBorder="1" applyAlignment="1" applyProtection="1">
      <alignment horizontal="left" vertical="top"/>
    </xf>
    <xf numFmtId="0" fontId="50" fillId="0" borderId="22" xfId="0" applyFont="1" applyFill="1" applyBorder="1" applyAlignment="1" applyProtection="1">
      <alignment horizontal="left" vertical="top"/>
    </xf>
    <xf numFmtId="0" fontId="50" fillId="0" borderId="54" xfId="0" applyFont="1" applyFill="1" applyBorder="1" applyAlignment="1" applyProtection="1">
      <alignment horizontal="left" vertical="top"/>
    </xf>
    <xf numFmtId="0" fontId="50" fillId="0" borderId="51" xfId="0" applyFont="1" applyFill="1" applyBorder="1" applyAlignment="1" applyProtection="1">
      <alignment horizontal="left" vertical="top"/>
    </xf>
    <xf numFmtId="0" fontId="3" fillId="10" borderId="18" xfId="0" applyFont="1" applyFill="1" applyBorder="1" applyAlignment="1" applyProtection="1">
      <alignment horizontal="center" vertical="center" wrapText="1"/>
    </xf>
    <xf numFmtId="0" fontId="40" fillId="10" borderId="18" xfId="0" applyFont="1" applyFill="1" applyBorder="1" applyAlignment="1" applyProtection="1">
      <alignment horizontal="center" vertical="center" wrapText="1"/>
    </xf>
    <xf numFmtId="0" fontId="40" fillId="10" borderId="14" xfId="0" applyFont="1" applyFill="1" applyBorder="1" applyAlignment="1" applyProtection="1">
      <alignment horizontal="center" vertical="center" wrapText="1"/>
    </xf>
    <xf numFmtId="0" fontId="32" fillId="0" borderId="22" xfId="0" applyFont="1" applyFill="1" applyBorder="1" applyAlignment="1" applyProtection="1">
      <alignment horizontal="left" vertical="top"/>
    </xf>
    <xf numFmtId="0" fontId="0" fillId="0" borderId="23" xfId="0" applyFill="1" applyBorder="1" applyAlignment="1" applyProtection="1">
      <alignment horizontal="left" vertical="top"/>
    </xf>
    <xf numFmtId="0" fontId="0" fillId="0" borderId="55" xfId="0" applyFill="1" applyBorder="1" applyAlignment="1" applyProtection="1">
      <alignment horizontal="left" vertical="center"/>
    </xf>
    <xf numFmtId="0" fontId="0" fillId="0" borderId="11" xfId="0" applyFill="1" applyBorder="1" applyAlignment="1" applyProtection="1">
      <alignment horizontal="left" vertical="top"/>
    </xf>
    <xf numFmtId="0" fontId="0" fillId="0" borderId="50" xfId="0" applyFill="1" applyBorder="1" applyAlignment="1" applyProtection="1">
      <alignment horizontal="left" vertical="top"/>
    </xf>
    <xf numFmtId="0" fontId="42" fillId="7" borderId="22" xfId="0" applyFont="1" applyFill="1" applyBorder="1" applyAlignment="1" applyProtection="1">
      <alignment horizontal="center" vertical="center"/>
    </xf>
    <xf numFmtId="0" fontId="0" fillId="7" borderId="0" xfId="0" applyFill="1" applyBorder="1" applyAlignment="1" applyProtection="1">
      <alignment horizontal="left" vertical="center"/>
    </xf>
    <xf numFmtId="0" fontId="0" fillId="7" borderId="22" xfId="0" applyFill="1" applyBorder="1" applyAlignment="1" applyProtection="1">
      <alignment horizontal="left" vertical="center"/>
    </xf>
    <xf numFmtId="0" fontId="0" fillId="7" borderId="54" xfId="0" applyFill="1" applyBorder="1" applyAlignment="1" applyProtection="1">
      <alignment horizontal="left" vertical="center"/>
    </xf>
    <xf numFmtId="0" fontId="0" fillId="7" borderId="33" xfId="0" applyFill="1" applyBorder="1" applyAlignment="1" applyProtection="1">
      <alignment horizontal="left" vertical="center"/>
    </xf>
    <xf numFmtId="2" fontId="2" fillId="10" borderId="19" xfId="0" applyNumberFormat="1" applyFont="1" applyFill="1" applyBorder="1" applyAlignment="1" applyProtection="1">
      <alignment horizontal="center" vertical="center"/>
    </xf>
    <xf numFmtId="2" fontId="2" fillId="10" borderId="20" xfId="0" applyNumberFormat="1" applyFont="1" applyFill="1" applyBorder="1" applyAlignment="1" applyProtection="1">
      <alignment horizontal="center" vertical="center"/>
    </xf>
    <xf numFmtId="2" fontId="2" fillId="10" borderId="21" xfId="0" applyNumberFormat="1" applyFont="1" applyFill="1" applyBorder="1" applyAlignment="1" applyProtection="1">
      <alignment horizontal="center" vertical="center"/>
    </xf>
    <xf numFmtId="2" fontId="2" fillId="10" borderId="54" xfId="0" applyNumberFormat="1" applyFont="1" applyFill="1" applyBorder="1" applyAlignment="1" applyProtection="1">
      <alignment horizontal="center" vertical="center"/>
    </xf>
    <xf numFmtId="2" fontId="2" fillId="10" borderId="33" xfId="0" applyNumberFormat="1" applyFont="1" applyFill="1" applyBorder="1" applyAlignment="1" applyProtection="1">
      <alignment horizontal="center" vertical="center"/>
    </xf>
    <xf numFmtId="2" fontId="2" fillId="10" borderId="51" xfId="0" applyNumberFormat="1" applyFont="1" applyFill="1" applyBorder="1" applyAlignment="1" applyProtection="1">
      <alignment horizontal="center" vertical="center"/>
    </xf>
    <xf numFmtId="0" fontId="2" fillId="10" borderId="20" xfId="0" applyFont="1" applyFill="1" applyBorder="1" applyAlignment="1" applyProtection="1">
      <alignment horizontal="center" vertical="center"/>
    </xf>
    <xf numFmtId="0" fontId="2" fillId="10" borderId="21" xfId="0" applyFont="1" applyFill="1" applyBorder="1" applyAlignment="1" applyProtection="1">
      <alignment horizontal="center" vertical="center"/>
    </xf>
    <xf numFmtId="0" fontId="2" fillId="10" borderId="33" xfId="0" applyFont="1" applyFill="1" applyBorder="1" applyAlignment="1" applyProtection="1">
      <alignment horizontal="center" vertical="center"/>
    </xf>
    <xf numFmtId="0" fontId="2" fillId="10" borderId="51" xfId="0" applyFont="1" applyFill="1" applyBorder="1" applyAlignment="1" applyProtection="1">
      <alignment horizontal="center" vertical="center"/>
    </xf>
    <xf numFmtId="2" fontId="2" fillId="7" borderId="56" xfId="0" applyNumberFormat="1" applyFont="1" applyFill="1" applyBorder="1" applyAlignment="1" applyProtection="1">
      <alignment horizontal="center" vertical="center"/>
    </xf>
    <xf numFmtId="2" fontId="2" fillId="7" borderId="57" xfId="0" applyNumberFormat="1" applyFont="1" applyFill="1" applyBorder="1" applyAlignment="1" applyProtection="1">
      <alignment horizontal="center" vertical="center"/>
    </xf>
    <xf numFmtId="2" fontId="2" fillId="7" borderId="43" xfId="0" applyNumberFormat="1" applyFont="1" applyFill="1" applyBorder="1" applyAlignment="1" applyProtection="1">
      <alignment horizontal="center" vertical="center"/>
    </xf>
    <xf numFmtId="0" fontId="8" fillId="5" borderId="69" xfId="0" applyFont="1" applyFill="1" applyBorder="1" applyAlignment="1" applyProtection="1">
      <alignment horizontal="left" vertical="center" wrapText="1"/>
    </xf>
    <xf numFmtId="0" fontId="8" fillId="5" borderId="7"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2" fontId="40" fillId="0" borderId="0" xfId="0" applyNumberFormat="1" applyFont="1" applyFill="1" applyBorder="1" applyAlignment="1" applyProtection="1">
      <alignment horizontal="left" vertical="top"/>
    </xf>
    <xf numFmtId="0" fontId="40" fillId="0" borderId="0" xfId="0" applyFont="1" applyFill="1" applyBorder="1" applyAlignment="1" applyProtection="1">
      <alignment horizontal="left" vertical="top"/>
    </xf>
    <xf numFmtId="2" fontId="14" fillId="7" borderId="93" xfId="0" applyNumberFormat="1" applyFont="1" applyFill="1" applyBorder="1" applyAlignment="1" applyProtection="1">
      <alignment horizontal="center" vertical="center" wrapText="1"/>
    </xf>
    <xf numFmtId="2" fontId="14" fillId="7" borderId="22" xfId="0" applyNumberFormat="1" applyFont="1" applyFill="1" applyBorder="1" applyAlignment="1" applyProtection="1">
      <alignment horizontal="center" vertical="center" wrapText="1"/>
    </xf>
    <xf numFmtId="2" fontId="14" fillId="7" borderId="0" xfId="0" applyNumberFormat="1" applyFont="1" applyFill="1" applyBorder="1" applyAlignment="1" applyProtection="1">
      <alignment horizontal="center" vertical="center" wrapText="1"/>
    </xf>
    <xf numFmtId="0" fontId="3" fillId="7" borderId="158" xfId="0" applyFont="1" applyFill="1" applyBorder="1" applyAlignment="1" applyProtection="1">
      <alignment horizontal="center" vertical="center" wrapText="1"/>
    </xf>
    <xf numFmtId="0" fontId="5" fillId="7" borderId="156" xfId="0" applyFont="1" applyFill="1" applyBorder="1" applyAlignment="1" applyProtection="1">
      <alignment horizontal="center" vertical="center" wrapText="1"/>
    </xf>
    <xf numFmtId="0" fontId="3" fillId="10" borderId="155" xfId="0" applyFont="1" applyFill="1" applyBorder="1" applyAlignment="1" applyProtection="1">
      <alignment horizontal="center" vertical="center" wrapText="1"/>
    </xf>
    <xf numFmtId="0" fontId="5" fillId="10" borderId="159" xfId="0" applyFont="1" applyFill="1" applyBorder="1" applyAlignment="1" applyProtection="1">
      <alignment horizontal="center" vertical="center" wrapText="1"/>
    </xf>
    <xf numFmtId="0" fontId="8" fillId="5" borderId="137" xfId="0" applyFont="1" applyFill="1" applyBorder="1" applyAlignment="1" applyProtection="1">
      <alignment horizontal="left" vertical="center" wrapText="1"/>
    </xf>
    <xf numFmtId="0" fontId="15" fillId="5" borderId="132" xfId="0" applyFont="1" applyFill="1" applyBorder="1" applyAlignment="1" applyProtection="1">
      <alignment horizontal="left" vertical="center" wrapText="1"/>
    </xf>
    <xf numFmtId="0" fontId="15" fillId="5" borderId="133" xfId="0" applyFont="1" applyFill="1" applyBorder="1" applyAlignment="1" applyProtection="1">
      <alignment horizontal="left" vertical="center" wrapText="1"/>
    </xf>
    <xf numFmtId="0" fontId="0" fillId="7" borderId="93" xfId="0"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54" xfId="0" applyFill="1" applyBorder="1" applyAlignment="1" applyProtection="1">
      <alignment horizontal="left" vertical="top" wrapText="1"/>
    </xf>
    <xf numFmtId="0" fontId="0" fillId="7" borderId="33" xfId="0" applyFill="1" applyBorder="1" applyAlignment="1" applyProtection="1">
      <alignment horizontal="left" vertical="top" wrapText="1"/>
    </xf>
    <xf numFmtId="2" fontId="14" fillId="7" borderId="71" xfId="0" applyNumberFormat="1" applyFont="1" applyFill="1" applyBorder="1" applyAlignment="1" applyProtection="1">
      <alignment horizontal="center" vertical="center" wrapText="1"/>
    </xf>
    <xf numFmtId="2" fontId="14" fillId="7" borderId="8" xfId="0" applyNumberFormat="1" applyFont="1" applyFill="1" applyBorder="1" applyAlignment="1" applyProtection="1">
      <alignment horizontal="center" vertical="center" wrapText="1"/>
    </xf>
    <xf numFmtId="2" fontId="14" fillId="7" borderId="66" xfId="0" applyNumberFormat="1" applyFont="1" applyFill="1" applyBorder="1" applyAlignment="1" applyProtection="1">
      <alignment horizontal="center" vertical="center" wrapText="1"/>
    </xf>
    <xf numFmtId="164" fontId="8" fillId="5" borderId="93" xfId="0" applyNumberFormat="1" applyFont="1" applyFill="1" applyBorder="1" applyAlignment="1" applyProtection="1">
      <alignment horizontal="left" vertical="top" wrapText="1"/>
    </xf>
    <xf numFmtId="164" fontId="8" fillId="5" borderId="89" xfId="0" applyNumberFormat="1" applyFont="1" applyFill="1" applyBorder="1" applyAlignment="1" applyProtection="1">
      <alignment horizontal="left" vertical="top" wrapText="1"/>
    </xf>
    <xf numFmtId="0" fontId="40" fillId="5" borderId="99" xfId="0" applyFont="1" applyFill="1" applyBorder="1" applyAlignment="1" applyProtection="1">
      <alignment horizontal="left" vertical="top" wrapText="1"/>
    </xf>
    <xf numFmtId="0" fontId="40" fillId="5" borderId="100" xfId="0" applyFont="1" applyFill="1" applyBorder="1" applyAlignment="1" applyProtection="1">
      <alignment horizontal="left" vertical="top" wrapText="1"/>
    </xf>
    <xf numFmtId="2" fontId="14" fillId="8" borderId="92" xfId="0" applyNumberFormat="1" applyFont="1" applyFill="1" applyBorder="1" applyAlignment="1" applyProtection="1">
      <alignment horizontal="center" vertical="center" wrapText="1"/>
    </xf>
    <xf numFmtId="2" fontId="14" fillId="8" borderId="93" xfId="0" applyNumberFormat="1" applyFont="1" applyFill="1" applyBorder="1" applyAlignment="1" applyProtection="1">
      <alignment horizontal="center" vertical="center" wrapText="1"/>
    </xf>
    <xf numFmtId="0" fontId="0" fillId="0" borderId="100" xfId="0" applyFill="1" applyBorder="1" applyAlignment="1" applyProtection="1">
      <alignment horizontal="center" vertical="center" wrapText="1"/>
    </xf>
    <xf numFmtId="0" fontId="8" fillId="9" borderId="45" xfId="0" applyFont="1" applyFill="1" applyBorder="1" applyAlignment="1" applyProtection="1">
      <alignment horizontal="center" vertical="center" wrapText="1"/>
      <protection locked="0"/>
    </xf>
    <xf numFmtId="0" fontId="8" fillId="9" borderId="33" xfId="0" applyFont="1" applyFill="1" applyBorder="1" applyAlignment="1" applyProtection="1">
      <alignment horizontal="center" vertical="center" wrapText="1"/>
      <protection locked="0"/>
    </xf>
    <xf numFmtId="0" fontId="8" fillId="9" borderId="46" xfId="0"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8" fillId="9" borderId="34" xfId="0" applyFont="1" applyFill="1" applyBorder="1" applyAlignment="1" applyProtection="1">
      <alignment horizontal="center" vertical="center" wrapText="1"/>
      <protection locked="0"/>
    </xf>
    <xf numFmtId="0" fontId="14" fillId="8" borderId="93" xfId="0" applyFont="1" applyFill="1" applyBorder="1" applyAlignment="1" applyProtection="1">
      <alignment horizontal="left" vertical="center" wrapText="1"/>
    </xf>
    <xf numFmtId="0" fontId="14" fillId="8" borderId="97" xfId="0" applyFont="1" applyFill="1" applyBorder="1" applyAlignment="1" applyProtection="1">
      <alignment horizontal="left" vertical="center" wrapText="1"/>
    </xf>
    <xf numFmtId="0" fontId="14" fillId="8" borderId="22" xfId="0" applyFont="1" applyFill="1" applyBorder="1" applyAlignment="1" applyProtection="1">
      <alignment horizontal="left" vertical="center" wrapText="1"/>
    </xf>
    <xf numFmtId="0" fontId="14" fillId="8" borderId="0" xfId="0" applyFont="1" applyFill="1" applyBorder="1" applyAlignment="1" applyProtection="1">
      <alignment horizontal="left" vertical="center" wrapText="1"/>
    </xf>
    <xf numFmtId="0" fontId="14" fillId="8" borderId="31" xfId="0" applyFont="1" applyFill="1" applyBorder="1" applyAlignment="1" applyProtection="1">
      <alignment horizontal="left" vertical="center" wrapText="1"/>
    </xf>
    <xf numFmtId="0" fontId="4" fillId="8" borderId="22" xfId="0" applyFont="1" applyFill="1" applyBorder="1" applyAlignment="1" applyProtection="1">
      <alignment horizontal="left" vertical="center" wrapText="1"/>
    </xf>
    <xf numFmtId="0" fontId="4" fillId="8" borderId="0" xfId="0" applyFont="1" applyFill="1" applyBorder="1" applyAlignment="1" applyProtection="1">
      <alignment horizontal="left" vertical="center" wrapText="1"/>
    </xf>
    <xf numFmtId="0" fontId="4" fillId="8" borderId="31" xfId="0" applyFont="1" applyFill="1" applyBorder="1" applyAlignment="1" applyProtection="1">
      <alignment horizontal="left" vertical="center" wrapText="1"/>
    </xf>
    <xf numFmtId="0" fontId="4" fillId="8" borderId="98" xfId="0" applyFont="1" applyFill="1" applyBorder="1" applyAlignment="1" applyProtection="1">
      <alignment horizontal="left" vertical="center" wrapText="1"/>
    </xf>
    <xf numFmtId="0" fontId="4" fillId="8" borderId="99" xfId="0" applyFont="1" applyFill="1" applyBorder="1" applyAlignment="1" applyProtection="1">
      <alignment horizontal="left" vertical="center" wrapText="1"/>
    </xf>
    <xf numFmtId="0" fontId="4" fillId="8" borderId="106" xfId="0" applyFont="1" applyFill="1" applyBorder="1" applyAlignment="1" applyProtection="1">
      <alignment horizontal="left" vertical="center" wrapText="1"/>
    </xf>
    <xf numFmtId="0" fontId="9" fillId="5" borderId="137" xfId="0" applyFont="1" applyFill="1" applyBorder="1" applyAlignment="1" applyProtection="1">
      <alignment horizontal="left" vertical="center" wrapText="1"/>
    </xf>
    <xf numFmtId="0" fontId="3" fillId="0" borderId="58"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2" fontId="14" fillId="8" borderId="154" xfId="0" applyNumberFormat="1" applyFont="1" applyFill="1" applyBorder="1" applyAlignment="1" applyProtection="1">
      <alignment horizontal="center" vertical="center" wrapText="1"/>
    </xf>
    <xf numFmtId="0" fontId="14" fillId="9" borderId="94" xfId="0" applyFont="1" applyFill="1" applyBorder="1" applyAlignment="1" applyProtection="1">
      <alignment horizontal="center" vertical="center"/>
      <protection locked="0"/>
    </xf>
    <xf numFmtId="0" fontId="14" fillId="9" borderId="95" xfId="0" applyFont="1" applyFill="1" applyBorder="1" applyAlignment="1" applyProtection="1">
      <alignment horizontal="center" vertical="center"/>
      <protection locked="0"/>
    </xf>
    <xf numFmtId="0" fontId="0" fillId="5" borderId="22" xfId="0" applyFill="1" applyBorder="1" applyAlignment="1" applyProtection="1">
      <alignment horizontal="center" vertical="top"/>
    </xf>
    <xf numFmtId="0" fontId="0" fillId="5" borderId="0" xfId="0" applyFill="1" applyBorder="1" applyAlignment="1" applyProtection="1">
      <alignment horizontal="center" vertical="top"/>
    </xf>
    <xf numFmtId="0" fontId="0" fillId="5" borderId="23" xfId="0" applyFill="1" applyBorder="1" applyAlignment="1" applyProtection="1">
      <alignment horizontal="center" vertical="top"/>
    </xf>
    <xf numFmtId="0" fontId="8" fillId="5" borderId="72" xfId="0" applyFont="1" applyFill="1" applyBorder="1" applyAlignment="1" applyProtection="1">
      <alignment horizontal="left" vertical="center" wrapText="1"/>
    </xf>
    <xf numFmtId="0" fontId="8" fillId="5" borderId="73" xfId="0" applyFont="1" applyFill="1" applyBorder="1" applyAlignment="1" applyProtection="1">
      <alignment horizontal="left" vertical="center" wrapText="1"/>
    </xf>
    <xf numFmtId="0" fontId="8" fillId="5" borderId="74" xfId="0" applyFont="1" applyFill="1" applyBorder="1" applyAlignment="1" applyProtection="1">
      <alignment horizontal="left" vertical="center" wrapText="1"/>
    </xf>
    <xf numFmtId="2" fontId="14" fillId="9" borderId="94" xfId="0" applyNumberFormat="1" applyFont="1" applyFill="1" applyBorder="1" applyAlignment="1" applyProtection="1">
      <alignment horizontal="center" vertical="center"/>
      <protection locked="0"/>
    </xf>
    <xf numFmtId="2" fontId="14" fillId="10" borderId="22" xfId="0" applyNumberFormat="1" applyFont="1" applyFill="1" applyBorder="1" applyAlignment="1" applyProtection="1">
      <alignment horizontal="center" vertical="center"/>
    </xf>
    <xf numFmtId="0" fontId="14" fillId="10" borderId="0" xfId="0" applyFont="1" applyFill="1" applyBorder="1" applyAlignment="1" applyProtection="1">
      <alignment horizontal="center" vertical="center"/>
    </xf>
    <xf numFmtId="0" fontId="9" fillId="5" borderId="152" xfId="0" applyFont="1" applyFill="1" applyBorder="1" applyAlignment="1" applyProtection="1">
      <alignment horizontal="left" vertical="center" wrapText="1"/>
    </xf>
    <xf numFmtId="0" fontId="15" fillId="5" borderId="138" xfId="0" applyFont="1" applyFill="1" applyBorder="1" applyAlignment="1" applyProtection="1">
      <alignment horizontal="left" vertical="center" wrapText="1"/>
    </xf>
    <xf numFmtId="0" fontId="15" fillId="5" borderId="139" xfId="0" applyFont="1" applyFill="1" applyBorder="1" applyAlignment="1" applyProtection="1">
      <alignment horizontal="left" vertical="center" wrapText="1"/>
    </xf>
    <xf numFmtId="2" fontId="14" fillId="8" borderId="140" xfId="0" applyNumberFormat="1" applyFont="1" applyFill="1" applyBorder="1" applyAlignment="1" applyProtection="1">
      <alignment horizontal="center" vertical="center" wrapText="1"/>
    </xf>
    <xf numFmtId="2" fontId="14" fillId="8" borderId="138" xfId="0" applyNumberFormat="1" applyFont="1" applyFill="1" applyBorder="1" applyAlignment="1" applyProtection="1">
      <alignment horizontal="center" vertical="center" wrapText="1"/>
    </xf>
    <xf numFmtId="0" fontId="4" fillId="7" borderId="32" xfId="0" applyFont="1" applyFill="1" applyBorder="1" applyAlignment="1" applyProtection="1">
      <alignment horizontal="left" vertical="top" wrapText="1"/>
    </xf>
    <xf numFmtId="0" fontId="4" fillId="7" borderId="33" xfId="0" applyFont="1" applyFill="1" applyBorder="1" applyAlignment="1" applyProtection="1">
      <alignment horizontal="left" vertical="top" wrapText="1"/>
    </xf>
    <xf numFmtId="0" fontId="4" fillId="7" borderId="0" xfId="0" applyFont="1" applyFill="1" applyBorder="1" applyAlignment="1" applyProtection="1">
      <alignment horizontal="left" vertical="top" wrapText="1"/>
    </xf>
    <xf numFmtId="0" fontId="9" fillId="5" borderId="96" xfId="0" applyFont="1" applyFill="1" applyBorder="1" applyAlignment="1" applyProtection="1">
      <alignment horizontal="left" vertical="center" wrapText="1"/>
    </xf>
    <xf numFmtId="0" fontId="9" fillId="5" borderId="93"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wrapText="1"/>
    </xf>
    <xf numFmtId="0" fontId="0" fillId="5" borderId="98" xfId="0" applyFill="1" applyBorder="1" applyAlignment="1" applyProtection="1">
      <alignment horizontal="center" vertical="top"/>
    </xf>
    <xf numFmtId="0" fontId="0" fillId="5" borderId="99" xfId="0" applyFill="1" applyBorder="1" applyAlignment="1" applyProtection="1">
      <alignment horizontal="center" vertical="top"/>
    </xf>
    <xf numFmtId="0" fontId="0" fillId="5" borderId="100" xfId="0" applyFill="1" applyBorder="1" applyAlignment="1" applyProtection="1">
      <alignment horizontal="center" vertical="top"/>
    </xf>
    <xf numFmtId="164" fontId="3" fillId="12" borderId="53" xfId="0" applyNumberFormat="1" applyFont="1" applyFill="1" applyBorder="1" applyAlignment="1" applyProtection="1">
      <alignment horizontal="center" vertical="center" wrapText="1"/>
    </xf>
    <xf numFmtId="164" fontId="3" fillId="12" borderId="41" xfId="0" applyNumberFormat="1" applyFont="1" applyFill="1" applyBorder="1" applyAlignment="1" applyProtection="1">
      <alignment horizontal="center" vertical="center" wrapText="1"/>
    </xf>
    <xf numFmtId="0" fontId="47" fillId="0" borderId="16" xfId="0" applyFont="1" applyFill="1" applyBorder="1" applyAlignment="1" applyProtection="1">
      <alignment horizontal="center" vertical="top"/>
    </xf>
    <xf numFmtId="0" fontId="3" fillId="0" borderId="32" xfId="0" applyFont="1" applyFill="1" applyBorder="1" applyAlignment="1" applyProtection="1">
      <alignment horizontal="center" vertical="center" wrapText="1"/>
    </xf>
    <xf numFmtId="0" fontId="14" fillId="7" borderId="93" xfId="0" applyFont="1" applyFill="1" applyBorder="1" applyAlignment="1" applyProtection="1">
      <alignment horizontal="center" vertical="center" wrapText="1"/>
    </xf>
    <xf numFmtId="0" fontId="14" fillId="7" borderId="71"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9" borderId="32" xfId="0" applyFont="1" applyFill="1" applyBorder="1" applyAlignment="1" applyProtection="1">
      <alignment horizontal="center" vertical="center" wrapText="1"/>
      <protection locked="0"/>
    </xf>
    <xf numFmtId="0" fontId="14" fillId="9" borderId="34"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right" vertical="center" wrapText="1"/>
    </xf>
    <xf numFmtId="0" fontId="16" fillId="0" borderId="20" xfId="0" applyFont="1" applyFill="1" applyBorder="1" applyAlignment="1" applyProtection="1">
      <alignment horizontal="right" vertical="top"/>
    </xf>
    <xf numFmtId="0" fontId="16" fillId="0" borderId="21" xfId="0" applyFont="1" applyFill="1" applyBorder="1" applyAlignment="1" applyProtection="1">
      <alignment horizontal="right" vertical="top"/>
    </xf>
    <xf numFmtId="0" fontId="16" fillId="0" borderId="54" xfId="0" applyFont="1" applyFill="1" applyBorder="1" applyAlignment="1" applyProtection="1">
      <alignment horizontal="right" vertical="top"/>
    </xf>
    <xf numFmtId="0" fontId="16" fillId="0" borderId="33" xfId="0" applyFont="1" applyFill="1" applyBorder="1" applyAlignment="1" applyProtection="1">
      <alignment horizontal="right" vertical="top"/>
    </xf>
    <xf numFmtId="0" fontId="16" fillId="0" borderId="51" xfId="0" applyFont="1" applyFill="1" applyBorder="1" applyAlignment="1" applyProtection="1">
      <alignment horizontal="right" vertical="top"/>
    </xf>
    <xf numFmtId="2" fontId="14" fillId="8" borderId="1" xfId="0" applyNumberFormat="1" applyFont="1" applyFill="1" applyBorder="1" applyAlignment="1" applyProtection="1">
      <alignment horizontal="center" vertical="center" wrapText="1"/>
    </xf>
    <xf numFmtId="2" fontId="14" fillId="8" borderId="2" xfId="0" applyNumberFormat="1" applyFont="1" applyFill="1" applyBorder="1" applyAlignment="1" applyProtection="1">
      <alignment horizontal="center" vertical="center" wrapText="1"/>
    </xf>
    <xf numFmtId="0" fontId="15" fillId="7" borderId="22" xfId="0" applyFont="1" applyFill="1" applyBorder="1" applyAlignment="1" applyProtection="1">
      <alignment horizontal="left" vertical="center" wrapText="1"/>
    </xf>
    <xf numFmtId="0" fontId="0" fillId="7" borderId="0" xfId="0" applyFill="1" applyBorder="1" applyAlignment="1" applyProtection="1">
      <alignment horizontal="left" vertical="center" wrapText="1"/>
    </xf>
    <xf numFmtId="0" fontId="0" fillId="7" borderId="98" xfId="0" applyFill="1" applyBorder="1" applyAlignment="1" applyProtection="1">
      <alignment horizontal="left" vertical="center" wrapText="1"/>
    </xf>
    <xf numFmtId="0" fontId="68" fillId="0" borderId="88" xfId="0" applyFont="1" applyFill="1" applyBorder="1" applyAlignment="1" applyProtection="1">
      <alignment horizontal="left" vertical="top" wrapText="1"/>
    </xf>
    <xf numFmtId="0" fontId="47" fillId="0" borderId="104" xfId="0" applyFont="1" applyFill="1" applyBorder="1" applyAlignment="1" applyProtection="1">
      <alignment horizontal="left" vertical="top"/>
    </xf>
    <xf numFmtId="0" fontId="47" fillId="0" borderId="105" xfId="0" applyFont="1" applyFill="1" applyBorder="1" applyAlignment="1" applyProtection="1">
      <alignment horizontal="left" vertical="top"/>
    </xf>
    <xf numFmtId="0" fontId="3" fillId="0" borderId="58" xfId="0" applyFont="1" applyFill="1" applyBorder="1" applyAlignment="1" applyProtection="1">
      <alignment horizontal="center" vertical="top" wrapText="1"/>
    </xf>
    <xf numFmtId="0" fontId="5" fillId="0" borderId="60" xfId="0" applyFont="1" applyFill="1" applyBorder="1" applyAlignment="1" applyProtection="1">
      <alignment horizontal="center" vertical="top" wrapText="1"/>
    </xf>
    <xf numFmtId="0" fontId="3" fillId="0" borderId="44"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142" xfId="0" applyFont="1" applyFill="1" applyBorder="1" applyAlignment="1" applyProtection="1">
      <alignment horizontal="center" vertical="center" wrapText="1"/>
    </xf>
    <xf numFmtId="0" fontId="3" fillId="0" borderId="143" xfId="0" applyFont="1" applyFill="1" applyBorder="1" applyAlignment="1" applyProtection="1">
      <alignment horizontal="center" vertical="center" wrapText="1"/>
    </xf>
    <xf numFmtId="0" fontId="3" fillId="0" borderId="144" xfId="0" applyFont="1" applyFill="1" applyBorder="1" applyAlignment="1" applyProtection="1">
      <alignment horizontal="center" vertical="center" wrapText="1"/>
    </xf>
    <xf numFmtId="0" fontId="8" fillId="9" borderId="143" xfId="0"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8" fillId="9" borderId="144" xfId="0" applyFont="1" applyFill="1" applyBorder="1" applyAlignment="1" applyProtection="1">
      <alignment horizontal="center" vertical="center" wrapText="1"/>
      <protection locked="0"/>
    </xf>
    <xf numFmtId="0" fontId="3" fillId="0" borderId="68" xfId="0" applyFont="1" applyFill="1" applyBorder="1" applyAlignment="1" applyProtection="1">
      <alignment horizontal="center" vertical="center" wrapText="1"/>
    </xf>
    <xf numFmtId="0" fontId="14" fillId="9" borderId="76" xfId="0" applyFont="1" applyFill="1" applyBorder="1" applyAlignment="1" applyProtection="1">
      <alignment horizontal="center" vertical="center"/>
      <protection locked="0"/>
    </xf>
    <xf numFmtId="0" fontId="14" fillId="9" borderId="77" xfId="0" applyFont="1" applyFill="1" applyBorder="1" applyAlignment="1" applyProtection="1">
      <alignment horizontal="center" vertical="center"/>
      <protection locked="0"/>
    </xf>
    <xf numFmtId="0" fontId="8" fillId="7" borderId="73" xfId="0" applyFont="1" applyFill="1" applyBorder="1" applyAlignment="1" applyProtection="1">
      <alignment horizontal="left" vertical="top" wrapText="1"/>
    </xf>
    <xf numFmtId="0" fontId="0" fillId="7" borderId="73" xfId="0" applyFill="1" applyBorder="1" applyAlignment="1" applyProtection="1">
      <alignment horizontal="left" vertical="top" wrapText="1"/>
    </xf>
    <xf numFmtId="0" fontId="5" fillId="4" borderId="158" xfId="0" applyFont="1" applyFill="1" applyBorder="1" applyAlignment="1" applyProtection="1">
      <alignment horizontal="center" vertical="center" wrapText="1"/>
    </xf>
    <xf numFmtId="0" fontId="5" fillId="4" borderId="156" xfId="0" applyFont="1" applyFill="1" applyBorder="1" applyAlignment="1" applyProtection="1">
      <alignment horizontal="center" vertical="center" wrapText="1"/>
    </xf>
    <xf numFmtId="0" fontId="5" fillId="4" borderId="157" xfId="0" applyFont="1" applyFill="1" applyBorder="1" applyAlignment="1" applyProtection="1">
      <alignment horizontal="center" vertical="center" wrapText="1"/>
    </xf>
    <xf numFmtId="0" fontId="8" fillId="7" borderId="93" xfId="0" applyFont="1" applyFill="1" applyBorder="1" applyAlignment="1" applyProtection="1">
      <alignment horizontal="left" vertical="top" wrapText="1"/>
    </xf>
    <xf numFmtId="0" fontId="0" fillId="7" borderId="89" xfId="0" applyFill="1" applyBorder="1" applyAlignment="1" applyProtection="1">
      <alignment horizontal="left" vertical="top" wrapText="1"/>
    </xf>
    <xf numFmtId="0" fontId="0" fillId="7" borderId="99" xfId="0" applyFill="1" applyBorder="1" applyAlignment="1" applyProtection="1">
      <alignment horizontal="left" vertical="top" wrapText="1"/>
    </xf>
    <xf numFmtId="0" fontId="0" fillId="7" borderId="100" xfId="0" applyFill="1" applyBorder="1" applyAlignment="1" applyProtection="1">
      <alignment horizontal="left" vertical="top" wrapText="1"/>
    </xf>
    <xf numFmtId="0" fontId="16" fillId="0" borderId="27" xfId="0" applyFont="1" applyFill="1" applyBorder="1" applyAlignment="1" applyProtection="1">
      <alignment horizontal="right" vertical="top"/>
    </xf>
    <xf numFmtId="0" fontId="16" fillId="0" borderId="28" xfId="0" applyFont="1" applyFill="1" applyBorder="1" applyAlignment="1" applyProtection="1">
      <alignment horizontal="right" vertical="top"/>
    </xf>
    <xf numFmtId="0" fontId="16" fillId="0" borderId="26" xfId="0" applyFont="1" applyFill="1" applyBorder="1" applyAlignment="1" applyProtection="1">
      <alignment horizontal="right" vertical="top"/>
    </xf>
    <xf numFmtId="2" fontId="14" fillId="8" borderId="150" xfId="0" applyNumberFormat="1" applyFont="1" applyFill="1" applyBorder="1" applyAlignment="1" applyProtection="1">
      <alignment horizontal="center" vertical="center" wrapText="1"/>
    </xf>
    <xf numFmtId="2" fontId="14" fillId="8" borderId="148" xfId="0" applyNumberFormat="1" applyFont="1" applyFill="1" applyBorder="1" applyAlignment="1" applyProtection="1">
      <alignment horizontal="center" vertical="center" wrapText="1"/>
    </xf>
    <xf numFmtId="0" fontId="8" fillId="5" borderId="127" xfId="0" applyFont="1" applyFill="1" applyBorder="1" applyAlignment="1" applyProtection="1">
      <alignment horizontal="left" vertical="top" wrapText="1"/>
    </xf>
    <xf numFmtId="0" fontId="8" fillId="5" borderId="123" xfId="0" applyFont="1" applyFill="1" applyBorder="1" applyAlignment="1" applyProtection="1">
      <alignment horizontal="left" vertical="top" wrapText="1"/>
    </xf>
    <xf numFmtId="0" fontId="8" fillId="9" borderId="49" xfId="0" applyFont="1" applyFill="1" applyBorder="1" applyAlignment="1" applyProtection="1">
      <alignment horizontal="center" vertical="center" wrapText="1"/>
      <protection locked="0"/>
    </xf>
    <xf numFmtId="0" fontId="4" fillId="7" borderId="44" xfId="0" applyFont="1" applyFill="1" applyBorder="1" applyAlignment="1" applyProtection="1">
      <alignment horizontal="left" vertical="top" wrapText="1"/>
    </xf>
    <xf numFmtId="0" fontId="4" fillId="7" borderId="28" xfId="0" applyFont="1" applyFill="1" applyBorder="1" applyAlignment="1" applyProtection="1">
      <alignment horizontal="left" vertical="top" wrapText="1"/>
    </xf>
    <xf numFmtId="0" fontId="14" fillId="9" borderId="114" xfId="0" applyFont="1" applyFill="1" applyBorder="1" applyAlignment="1" applyProtection="1">
      <alignment horizontal="center" vertical="center"/>
      <protection locked="0"/>
    </xf>
    <xf numFmtId="0" fontId="14" fillId="9" borderId="136" xfId="0" applyFont="1" applyFill="1" applyBorder="1" applyAlignment="1" applyProtection="1">
      <alignment horizontal="center" vertical="center"/>
      <protection locked="0"/>
    </xf>
    <xf numFmtId="2" fontId="14" fillId="7" borderId="84" xfId="0" applyNumberFormat="1" applyFont="1" applyFill="1" applyBorder="1" applyAlignment="1" applyProtection="1">
      <alignment horizontal="center" vertical="center" wrapText="1"/>
    </xf>
    <xf numFmtId="2" fontId="14" fillId="7" borderId="88" xfId="0" applyNumberFormat="1" applyFont="1" applyFill="1" applyBorder="1" applyAlignment="1" applyProtection="1">
      <alignment horizontal="center" vertical="center" wrapText="1"/>
    </xf>
    <xf numFmtId="2" fontId="14" fillId="7" borderId="86" xfId="0" applyNumberFormat="1" applyFont="1" applyFill="1" applyBorder="1" applyAlignment="1" applyProtection="1">
      <alignment horizontal="center" vertical="center" wrapText="1"/>
    </xf>
    <xf numFmtId="2" fontId="14" fillId="7" borderId="141" xfId="0" applyNumberFormat="1" applyFont="1" applyFill="1" applyBorder="1" applyAlignment="1" applyProtection="1">
      <alignment horizontal="center" vertical="center" wrapText="1"/>
    </xf>
    <xf numFmtId="0" fontId="3" fillId="7" borderId="110" xfId="0" applyFont="1" applyFill="1" applyBorder="1" applyAlignment="1" applyProtection="1">
      <alignment horizontal="center" vertical="center" wrapText="1"/>
    </xf>
    <xf numFmtId="0" fontId="15" fillId="7" borderId="107" xfId="0" applyFont="1" applyFill="1" applyBorder="1" applyAlignment="1" applyProtection="1">
      <alignment horizontal="center" vertical="center" wrapText="1"/>
    </xf>
    <xf numFmtId="0" fontId="15" fillId="7" borderId="111" xfId="0" applyFont="1" applyFill="1" applyBorder="1" applyAlignment="1" applyProtection="1">
      <alignment horizontal="center" vertical="center" wrapText="1"/>
    </xf>
    <xf numFmtId="0" fontId="14" fillId="9" borderId="72" xfId="0" applyFont="1" applyFill="1" applyBorder="1" applyAlignment="1" applyProtection="1">
      <alignment horizontal="center" vertical="center"/>
      <protection locked="0"/>
    </xf>
    <xf numFmtId="0" fontId="14" fillId="9" borderId="151" xfId="0" applyFont="1" applyFill="1" applyBorder="1" applyAlignment="1" applyProtection="1">
      <alignment horizontal="center" vertical="center"/>
      <protection locked="0"/>
    </xf>
    <xf numFmtId="2" fontId="14" fillId="7" borderId="97" xfId="0" applyNumberFormat="1" applyFont="1" applyFill="1" applyBorder="1" applyAlignment="1" applyProtection="1">
      <alignment horizontal="center" vertical="center" wrapText="1"/>
    </xf>
    <xf numFmtId="2" fontId="14" fillId="7" borderId="106" xfId="0" applyNumberFormat="1" applyFont="1" applyFill="1" applyBorder="1" applyAlignment="1" applyProtection="1">
      <alignment horizontal="center" vertical="center" wrapText="1"/>
    </xf>
    <xf numFmtId="0" fontId="3" fillId="8" borderId="55" xfId="0" applyFont="1" applyFill="1" applyBorder="1" applyAlignment="1" applyProtection="1">
      <alignment horizontal="center" vertical="top" wrapText="1"/>
    </xf>
    <xf numFmtId="0" fontId="3" fillId="8" borderId="11"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50" xfId="0" applyFont="1" applyFill="1" applyBorder="1" applyAlignment="1" applyProtection="1">
      <alignment horizontal="center" vertical="top" wrapText="1"/>
    </xf>
    <xf numFmtId="0" fontId="40" fillId="0" borderId="27" xfId="0" applyFont="1" applyFill="1" applyBorder="1" applyAlignment="1" applyProtection="1">
      <alignment horizontal="center" vertical="top" wrapText="1"/>
    </xf>
    <xf numFmtId="0" fontId="40" fillId="0" borderId="28" xfId="0" applyFont="1" applyFill="1" applyBorder="1" applyAlignment="1" applyProtection="1">
      <alignment horizontal="center" vertical="top" wrapText="1"/>
    </xf>
    <xf numFmtId="0" fontId="40" fillId="0" borderId="26" xfId="0" applyFont="1" applyFill="1" applyBorder="1" applyAlignment="1" applyProtection="1">
      <alignment horizontal="center" vertical="top" wrapText="1"/>
    </xf>
    <xf numFmtId="2" fontId="14" fillId="9" borderId="29" xfId="0" applyNumberFormat="1" applyFont="1" applyFill="1" applyBorder="1" applyAlignment="1" applyProtection="1">
      <alignment horizontal="center" vertical="center"/>
      <protection locked="0"/>
    </xf>
    <xf numFmtId="0" fontId="14" fillId="9" borderId="30" xfId="0" applyFont="1" applyFill="1" applyBorder="1" applyAlignment="1" applyProtection="1">
      <alignment horizontal="center" vertical="center"/>
      <protection locked="0"/>
    </xf>
    <xf numFmtId="2" fontId="14" fillId="9" borderId="114" xfId="0" applyNumberFormat="1" applyFont="1" applyFill="1" applyBorder="1" applyAlignment="1" applyProtection="1">
      <alignment horizontal="center" vertical="center"/>
      <protection locked="0"/>
    </xf>
    <xf numFmtId="0" fontId="51" fillId="0" borderId="55" xfId="0" applyFont="1" applyFill="1" applyBorder="1" applyAlignment="1" applyProtection="1">
      <alignment horizontal="left" vertical="top"/>
    </xf>
    <xf numFmtId="0" fontId="50" fillId="0" borderId="50" xfId="0" applyFont="1" applyFill="1" applyBorder="1" applyAlignment="1" applyProtection="1">
      <alignment horizontal="left" vertical="top"/>
    </xf>
    <xf numFmtId="0" fontId="14" fillId="9" borderId="29" xfId="0" applyFont="1" applyFill="1" applyBorder="1" applyAlignment="1" applyProtection="1">
      <alignment horizontal="center" vertical="center" wrapText="1"/>
      <protection locked="0"/>
    </xf>
    <xf numFmtId="0" fontId="14" fillId="9" borderId="30" xfId="0" applyFont="1" applyFill="1" applyBorder="1" applyAlignment="1" applyProtection="1">
      <alignment horizontal="center" vertical="center" wrapText="1"/>
      <protection locked="0"/>
    </xf>
    <xf numFmtId="0" fontId="4" fillId="7" borderId="58" xfId="0" applyFont="1" applyFill="1" applyBorder="1" applyAlignment="1" applyProtection="1">
      <alignment horizontal="left" vertical="top" wrapText="1"/>
    </xf>
    <xf numFmtId="0" fontId="4" fillId="7" borderId="16" xfId="0" applyFont="1" applyFill="1" applyBorder="1" applyAlignment="1" applyProtection="1">
      <alignment horizontal="left" vertical="top" wrapText="1"/>
    </xf>
    <xf numFmtId="2" fontId="14" fillId="7" borderId="24" xfId="0" applyNumberFormat="1" applyFont="1" applyFill="1" applyBorder="1" applyAlignment="1" applyProtection="1">
      <alignment horizontal="center" vertical="center" wrapText="1"/>
    </xf>
    <xf numFmtId="2" fontId="14" fillId="7" borderId="25" xfId="0" applyNumberFormat="1" applyFont="1" applyFill="1" applyBorder="1" applyAlignment="1" applyProtection="1">
      <alignment horizontal="center" vertical="center" wrapText="1"/>
    </xf>
    <xf numFmtId="2" fontId="14" fillId="7" borderId="38" xfId="0" applyNumberFormat="1" applyFont="1" applyFill="1" applyBorder="1" applyAlignment="1" applyProtection="1">
      <alignment horizontal="center" vertical="center" wrapText="1"/>
    </xf>
    <xf numFmtId="0" fontId="8" fillId="5" borderId="138" xfId="0" applyFont="1" applyFill="1" applyBorder="1" applyAlignment="1" applyProtection="1">
      <alignment horizontal="left" vertical="center" wrapText="1"/>
    </xf>
    <xf numFmtId="0" fontId="4" fillId="7" borderId="124" xfId="0" applyFont="1" applyFill="1" applyBorder="1" applyAlignment="1" applyProtection="1">
      <alignment horizontal="left" vertical="top" wrapText="1"/>
    </xf>
    <xf numFmtId="0" fontId="4" fillId="7" borderId="160" xfId="0" applyFont="1" applyFill="1" applyBorder="1" applyAlignment="1" applyProtection="1">
      <alignment horizontal="left" vertical="top" wrapText="1"/>
    </xf>
    <xf numFmtId="2" fontId="14" fillId="8" borderId="78" xfId="0" applyNumberFormat="1" applyFont="1" applyFill="1" applyBorder="1" applyAlignment="1" applyProtection="1">
      <alignment horizontal="center" vertical="center" wrapText="1"/>
    </xf>
    <xf numFmtId="2" fontId="14" fillId="8" borderId="79" xfId="0" applyNumberFormat="1" applyFont="1" applyFill="1" applyBorder="1" applyAlignment="1" applyProtection="1">
      <alignment horizontal="center" vertical="center" wrapText="1"/>
    </xf>
    <xf numFmtId="2" fontId="14" fillId="8" borderId="65" xfId="0" applyNumberFormat="1" applyFont="1" applyFill="1" applyBorder="1" applyAlignment="1" applyProtection="1">
      <alignment horizontal="center" vertical="center" wrapText="1"/>
    </xf>
    <xf numFmtId="0" fontId="4" fillId="7" borderId="55" xfId="0" applyFont="1" applyFill="1" applyBorder="1" applyAlignment="1" applyProtection="1">
      <alignment horizontal="left" vertical="top" wrapText="1"/>
    </xf>
    <xf numFmtId="0" fontId="4" fillId="7" borderId="11" xfId="0" applyFont="1" applyFill="1" applyBorder="1" applyAlignment="1" applyProtection="1">
      <alignment horizontal="left" vertical="top" wrapText="1"/>
    </xf>
    <xf numFmtId="0" fontId="3" fillId="0" borderId="16" xfId="0" applyFont="1" applyFill="1" applyBorder="1" applyAlignment="1" applyProtection="1">
      <alignment horizontal="center" vertical="top" wrapText="1"/>
    </xf>
    <xf numFmtId="2" fontId="14" fillId="8" borderId="92" xfId="0" applyNumberFormat="1" applyFont="1" applyFill="1" applyBorder="1" applyAlignment="1" applyProtection="1">
      <alignment horizontal="center" vertical="center"/>
    </xf>
    <xf numFmtId="0" fontId="0" fillId="0" borderId="93" xfId="0" applyFill="1" applyBorder="1" applyAlignment="1" applyProtection="1">
      <alignment horizontal="center" vertical="top"/>
    </xf>
    <xf numFmtId="0" fontId="0" fillId="0" borderId="89" xfId="0" applyFill="1" applyBorder="1" applyAlignment="1" applyProtection="1">
      <alignment horizontal="center" vertical="top"/>
    </xf>
    <xf numFmtId="0" fontId="0" fillId="0" borderId="98" xfId="0" applyFill="1" applyBorder="1" applyAlignment="1" applyProtection="1">
      <alignment horizontal="center" vertical="top"/>
    </xf>
    <xf numFmtId="0" fontId="0" fillId="0" borderId="99" xfId="0" applyFill="1" applyBorder="1" applyAlignment="1" applyProtection="1">
      <alignment horizontal="center" vertical="top"/>
    </xf>
    <xf numFmtId="0" fontId="0" fillId="0" borderId="100" xfId="0" applyFill="1" applyBorder="1" applyAlignment="1" applyProtection="1">
      <alignment horizontal="center" vertical="top"/>
    </xf>
    <xf numFmtId="0" fontId="5" fillId="8" borderId="112" xfId="0" applyFont="1" applyFill="1" applyBorder="1" applyAlignment="1" applyProtection="1">
      <alignment horizontal="center" vertical="center" wrapText="1"/>
    </xf>
    <xf numFmtId="0" fontId="5" fillId="8" borderId="107" xfId="0" applyFont="1" applyFill="1" applyBorder="1" applyAlignment="1" applyProtection="1">
      <alignment horizontal="center" vertical="center" wrapText="1"/>
    </xf>
    <xf numFmtId="0" fontId="5" fillId="8" borderId="111" xfId="0" applyFont="1" applyFill="1" applyBorder="1" applyAlignment="1" applyProtection="1">
      <alignment horizontal="center" vertical="center" wrapText="1"/>
    </xf>
    <xf numFmtId="0" fontId="5" fillId="7" borderId="112" xfId="0" applyFont="1" applyFill="1" applyBorder="1" applyAlignment="1" applyProtection="1">
      <alignment horizontal="center" vertical="center" wrapText="1"/>
    </xf>
    <xf numFmtId="0" fontId="4" fillId="7" borderId="107" xfId="0" applyFont="1" applyFill="1" applyBorder="1" applyAlignment="1" applyProtection="1">
      <alignment horizontal="center" vertical="center" wrapText="1"/>
    </xf>
    <xf numFmtId="0" fontId="4" fillId="7" borderId="111" xfId="0" applyFont="1" applyFill="1" applyBorder="1" applyAlignment="1" applyProtection="1">
      <alignment horizontal="center" vertical="center" wrapText="1"/>
    </xf>
    <xf numFmtId="0" fontId="5" fillId="7" borderId="107" xfId="0" applyFont="1" applyFill="1" applyBorder="1" applyAlignment="1" applyProtection="1">
      <alignment horizontal="center" vertical="center" wrapText="1"/>
    </xf>
    <xf numFmtId="0" fontId="3" fillId="10" borderId="110" xfId="0" applyFont="1" applyFill="1" applyBorder="1" applyAlignment="1" applyProtection="1">
      <alignment horizontal="center" vertical="center" wrapText="1"/>
    </xf>
    <xf numFmtId="0" fontId="5" fillId="10" borderId="109" xfId="0" applyFont="1" applyFill="1" applyBorder="1" applyAlignment="1" applyProtection="1">
      <alignment horizontal="center" vertical="center" wrapText="1"/>
    </xf>
    <xf numFmtId="0" fontId="0" fillId="7" borderId="98" xfId="0" applyFill="1" applyBorder="1" applyAlignment="1" applyProtection="1">
      <alignment horizontal="center" vertical="center" wrapText="1"/>
    </xf>
    <xf numFmtId="0" fontId="0" fillId="7" borderId="99" xfId="0" applyFill="1" applyBorder="1" applyAlignment="1" applyProtection="1">
      <alignment horizontal="center" vertical="center" wrapText="1"/>
    </xf>
    <xf numFmtId="0" fontId="8" fillId="7" borderId="86" xfId="0" applyFont="1" applyFill="1" applyBorder="1" applyAlignment="1" applyProtection="1">
      <alignment horizontal="left" vertical="center" wrapText="1"/>
    </xf>
    <xf numFmtId="0" fontId="8" fillId="7" borderId="14" xfId="0" applyFont="1" applyFill="1" applyBorder="1" applyAlignment="1" applyProtection="1">
      <alignment horizontal="left" vertical="center" wrapText="1"/>
    </xf>
    <xf numFmtId="0" fontId="61" fillId="5" borderId="88" xfId="0" applyFont="1" applyFill="1" applyBorder="1" applyAlignment="1" applyProtection="1">
      <alignment horizontal="left" vertical="center"/>
    </xf>
    <xf numFmtId="0" fontId="61" fillId="5" borderId="104" xfId="0" applyFont="1" applyFill="1" applyBorder="1" applyAlignment="1" applyProtection="1">
      <alignment horizontal="left" vertical="center"/>
    </xf>
    <xf numFmtId="0" fontId="61" fillId="5" borderId="105" xfId="0" applyFont="1" applyFill="1" applyBorder="1" applyAlignment="1" applyProtection="1">
      <alignment horizontal="left" vertical="center"/>
    </xf>
    <xf numFmtId="0" fontId="5" fillId="5" borderId="110" xfId="0" applyFont="1" applyFill="1" applyBorder="1" applyAlignment="1" applyProtection="1">
      <alignment horizontal="left" vertical="center" wrapText="1"/>
    </xf>
    <xf numFmtId="0" fontId="0" fillId="5" borderId="107" xfId="0" applyFill="1" applyBorder="1" applyAlignment="1" applyProtection="1">
      <alignment horizontal="left" vertical="center"/>
    </xf>
    <xf numFmtId="0" fontId="0" fillId="5" borderId="111" xfId="0" applyFill="1" applyBorder="1" applyAlignment="1" applyProtection="1">
      <alignment horizontal="left" vertical="center"/>
    </xf>
    <xf numFmtId="2" fontId="14" fillId="8" borderId="22" xfId="0" applyNumberFormat="1" applyFont="1" applyFill="1" applyBorder="1" applyAlignment="1" applyProtection="1">
      <alignment horizontal="center" vertical="center" wrapText="1"/>
    </xf>
    <xf numFmtId="2" fontId="14" fillId="10" borderId="89" xfId="0" applyNumberFormat="1" applyFont="1" applyFill="1" applyBorder="1" applyAlignment="1" applyProtection="1">
      <alignment horizontal="center" vertical="center"/>
    </xf>
    <xf numFmtId="2" fontId="14" fillId="10" borderId="100" xfId="0" applyNumberFormat="1" applyFont="1" applyFill="1" applyBorder="1" applyAlignment="1" applyProtection="1">
      <alignment horizontal="center" vertical="center"/>
    </xf>
    <xf numFmtId="0" fontId="8" fillId="7" borderId="89" xfId="0" applyFont="1" applyFill="1" applyBorder="1" applyAlignment="1" applyProtection="1">
      <alignment horizontal="left" vertical="top" wrapText="1"/>
    </xf>
    <xf numFmtId="0" fontId="8" fillId="7" borderId="100" xfId="0" applyFont="1" applyFill="1" applyBorder="1" applyAlignment="1" applyProtection="1">
      <alignment horizontal="left" vertical="top" wrapText="1"/>
    </xf>
    <xf numFmtId="0" fontId="0" fillId="7" borderId="88" xfId="0" applyFill="1" applyBorder="1" applyAlignment="1" applyProtection="1">
      <alignment horizontal="left" vertical="top" wrapText="1"/>
    </xf>
    <xf numFmtId="0" fontId="40" fillId="5" borderId="93" xfId="0" applyFont="1" applyFill="1" applyBorder="1" applyAlignment="1" applyProtection="1">
      <alignment horizontal="left" vertical="top" wrapText="1"/>
    </xf>
    <xf numFmtId="0" fontId="40" fillId="5" borderId="89" xfId="0" applyFont="1" applyFill="1" applyBorder="1" applyAlignment="1" applyProtection="1">
      <alignment horizontal="left" vertical="top" wrapText="1"/>
    </xf>
    <xf numFmtId="0" fontId="8" fillId="5" borderId="102" xfId="0" applyFont="1" applyFill="1" applyBorder="1" applyAlignment="1" applyProtection="1">
      <alignment horizontal="left" vertical="top" wrapText="1"/>
    </xf>
    <xf numFmtId="0" fontId="2" fillId="0" borderId="19" xfId="0" applyFont="1" applyFill="1" applyBorder="1" applyAlignment="1" applyProtection="1">
      <alignment horizontal="left" vertical="center" wrapText="1"/>
    </xf>
    <xf numFmtId="0" fontId="0" fillId="0" borderId="20" xfId="0" applyFill="1" applyBorder="1" applyAlignment="1" applyProtection="1">
      <alignment horizontal="left" vertical="center"/>
    </xf>
    <xf numFmtId="0" fontId="0" fillId="0" borderId="21" xfId="0" applyFill="1" applyBorder="1" applyAlignment="1" applyProtection="1">
      <alignment horizontal="left" vertical="center"/>
    </xf>
    <xf numFmtId="0" fontId="5" fillId="4" borderId="110" xfId="0" applyFont="1" applyFill="1" applyBorder="1" applyAlignment="1" applyProtection="1">
      <alignment horizontal="center" vertical="center" wrapText="1"/>
    </xf>
    <xf numFmtId="0" fontId="5" fillId="4" borderId="107" xfId="0" applyFont="1" applyFill="1" applyBorder="1" applyAlignment="1" applyProtection="1">
      <alignment horizontal="center" vertical="center" wrapText="1"/>
    </xf>
    <xf numFmtId="0" fontId="5" fillId="4" borderId="109" xfId="0" applyFont="1" applyFill="1" applyBorder="1" applyAlignment="1" applyProtection="1">
      <alignment horizontal="center" vertical="center" wrapText="1"/>
    </xf>
    <xf numFmtId="0" fontId="25" fillId="6" borderId="28" xfId="0" applyFont="1" applyFill="1" applyBorder="1" applyAlignment="1" applyProtection="1">
      <alignment horizontal="right" vertical="center" wrapText="1"/>
    </xf>
    <xf numFmtId="0" fontId="14" fillId="9" borderId="27" xfId="0" applyFont="1" applyFill="1" applyBorder="1" applyAlignment="1" applyProtection="1">
      <alignment horizontal="center" vertical="center"/>
      <protection locked="0"/>
    </xf>
    <xf numFmtId="0" fontId="14" fillId="9" borderId="28" xfId="0" applyFont="1" applyFill="1" applyBorder="1" applyAlignment="1" applyProtection="1">
      <alignment horizontal="center" vertical="center"/>
      <protection locked="0"/>
    </xf>
    <xf numFmtId="0" fontId="14" fillId="9" borderId="26" xfId="0" applyFont="1" applyFill="1" applyBorder="1" applyAlignment="1" applyProtection="1">
      <alignment horizontal="center" vertical="center"/>
      <protection locked="0"/>
    </xf>
    <xf numFmtId="0" fontId="12" fillId="6" borderId="65" xfId="0" applyFont="1" applyFill="1" applyBorder="1" applyAlignment="1" applyProtection="1">
      <alignment horizontal="left" vertical="center" wrapText="1"/>
    </xf>
    <xf numFmtId="0" fontId="0" fillId="0" borderId="19" xfId="0" applyFill="1" applyBorder="1" applyAlignment="1" applyProtection="1">
      <alignment horizontal="left" vertical="top"/>
    </xf>
    <xf numFmtId="0" fontId="0" fillId="0" borderId="20" xfId="0" applyFill="1" applyBorder="1" applyAlignment="1" applyProtection="1">
      <alignment horizontal="left" vertical="top"/>
    </xf>
    <xf numFmtId="0" fontId="0" fillId="0" borderId="21" xfId="0" applyFill="1" applyBorder="1" applyAlignment="1" applyProtection="1">
      <alignment horizontal="left" vertical="top"/>
    </xf>
    <xf numFmtId="0" fontId="14" fillId="5" borderId="110" xfId="0" applyFont="1" applyFill="1" applyBorder="1" applyAlignment="1" applyProtection="1">
      <alignment horizontal="left" vertical="center"/>
    </xf>
    <xf numFmtId="0" fontId="0" fillId="5" borderId="109" xfId="0" applyFill="1" applyBorder="1" applyAlignment="1" applyProtection="1">
      <alignment horizontal="left" vertical="center"/>
    </xf>
    <xf numFmtId="0" fontId="1" fillId="9" borderId="19" xfId="0" applyFont="1" applyFill="1" applyBorder="1" applyAlignment="1" applyProtection="1">
      <alignment horizontal="left" vertical="center" wrapText="1"/>
      <protection locked="0"/>
    </xf>
    <xf numFmtId="0" fontId="0" fillId="9" borderId="20"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5" fillId="4" borderId="111" xfId="0" applyFont="1" applyFill="1" applyBorder="1" applyAlignment="1" applyProtection="1">
      <alignment horizontal="center" vertical="center" wrapText="1"/>
    </xf>
    <xf numFmtId="0" fontId="5" fillId="7" borderId="111" xfId="0" applyFont="1" applyFill="1" applyBorder="1" applyAlignment="1" applyProtection="1">
      <alignment horizontal="center" vertical="center" wrapText="1"/>
    </xf>
    <xf numFmtId="0" fontId="5" fillId="7" borderId="109" xfId="0" applyFont="1" applyFill="1" applyBorder="1" applyAlignment="1" applyProtection="1">
      <alignment horizontal="center" vertical="center" wrapText="1"/>
    </xf>
    <xf numFmtId="0" fontId="1" fillId="9" borderId="161" xfId="0" applyFont="1"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9" borderId="7" xfId="0" applyFont="1" applyFill="1" applyBorder="1" applyAlignment="1" applyProtection="1">
      <alignment horizontal="left" vertical="center" wrapText="1"/>
      <protection locked="0"/>
    </xf>
    <xf numFmtId="0" fontId="0" fillId="9" borderId="40" xfId="0" applyFill="1" applyBorder="1" applyAlignment="1" applyProtection="1">
      <alignment horizontal="left" vertical="center" wrapText="1"/>
      <protection locked="0"/>
    </xf>
    <xf numFmtId="0" fontId="25" fillId="6" borderId="19" xfId="0" applyFont="1" applyFill="1" applyBorder="1" applyAlignment="1" applyProtection="1">
      <alignment horizontal="left" vertical="center" wrapText="1"/>
    </xf>
    <xf numFmtId="0" fontId="12" fillId="6" borderId="20" xfId="0" applyFont="1" applyFill="1" applyBorder="1" applyAlignment="1" applyProtection="1">
      <alignment horizontal="left" vertical="center" wrapText="1"/>
    </xf>
    <xf numFmtId="0" fontId="12" fillId="6" borderId="21" xfId="0" applyFont="1" applyFill="1" applyBorder="1" applyAlignment="1" applyProtection="1">
      <alignment horizontal="left" vertical="center" wrapText="1"/>
    </xf>
    <xf numFmtId="0" fontId="25" fillId="0" borderId="27"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1" fillId="9" borderId="35" xfId="0" applyFont="1" applyFill="1" applyBorder="1" applyAlignment="1" applyProtection="1">
      <alignment horizontal="left" vertical="center" wrapText="1"/>
      <protection locked="0"/>
    </xf>
    <xf numFmtId="0" fontId="0" fillId="9" borderId="35" xfId="0" applyFill="1" applyBorder="1" applyAlignment="1" applyProtection="1">
      <alignment horizontal="left" vertical="center" wrapText="1"/>
      <protection locked="0"/>
    </xf>
    <xf numFmtId="0" fontId="0" fillId="9" borderId="37" xfId="0" applyFill="1" applyBorder="1" applyAlignment="1" applyProtection="1">
      <alignment horizontal="left" vertical="center" wrapText="1"/>
      <protection locked="0"/>
    </xf>
    <xf numFmtId="0" fontId="25" fillId="6" borderId="15" xfId="0" applyFont="1" applyFill="1" applyBorder="1" applyAlignment="1" applyProtection="1">
      <alignment horizontal="left" vertical="center" wrapText="1"/>
    </xf>
    <xf numFmtId="0" fontId="12" fillId="6" borderId="16" xfId="0" applyFont="1" applyFill="1" applyBorder="1" applyAlignment="1" applyProtection="1">
      <alignment horizontal="left" vertical="center" wrapText="1"/>
    </xf>
    <xf numFmtId="0" fontId="12" fillId="6" borderId="17" xfId="0" applyFont="1" applyFill="1" applyBorder="1" applyAlignment="1" applyProtection="1">
      <alignment horizontal="left" vertical="center" wrapText="1"/>
    </xf>
    <xf numFmtId="0" fontId="1" fillId="9" borderId="15" xfId="0" applyFont="1" applyFill="1" applyBorder="1" applyAlignment="1" applyProtection="1">
      <alignment horizontal="left" vertical="center" wrapText="1"/>
      <protection locked="0"/>
    </xf>
    <xf numFmtId="0" fontId="0" fillId="9" borderId="16" xfId="0" applyFill="1" applyBorder="1" applyAlignment="1" applyProtection="1">
      <alignment horizontal="left" vertical="center" wrapText="1"/>
      <protection locked="0"/>
    </xf>
    <xf numFmtId="0" fontId="0" fillId="9" borderId="17" xfId="0" applyFill="1" applyBorder="1" applyAlignment="1" applyProtection="1">
      <alignment horizontal="left" vertical="center" wrapText="1"/>
      <protection locked="0"/>
    </xf>
    <xf numFmtId="0" fontId="12" fillId="6" borderId="28" xfId="0" applyFont="1" applyFill="1" applyBorder="1" applyAlignment="1" applyProtection="1">
      <alignment horizontal="left" vertical="center" wrapText="1"/>
    </xf>
    <xf numFmtId="0" fontId="12" fillId="6" borderId="26" xfId="0" applyFont="1" applyFill="1" applyBorder="1" applyAlignment="1" applyProtection="1">
      <alignment horizontal="left" vertical="center" wrapText="1"/>
    </xf>
    <xf numFmtId="0" fontId="1" fillId="9" borderId="27" xfId="0" applyFont="1" applyFill="1" applyBorder="1" applyAlignment="1" applyProtection="1">
      <alignment horizontal="left" vertical="center" wrapText="1"/>
      <protection locked="0"/>
    </xf>
    <xf numFmtId="0" fontId="0" fillId="9" borderId="28" xfId="0" applyFill="1" applyBorder="1" applyAlignment="1" applyProtection="1">
      <alignment horizontal="left" vertical="center" wrapText="1"/>
      <protection locked="0"/>
    </xf>
    <xf numFmtId="0" fontId="0" fillId="9" borderId="26" xfId="0" applyFill="1" applyBorder="1" applyAlignment="1" applyProtection="1">
      <alignment horizontal="left" vertical="center" wrapText="1"/>
      <protection locked="0"/>
    </xf>
    <xf numFmtId="0" fontId="25" fillId="6" borderId="27" xfId="0" applyFont="1" applyFill="1" applyBorder="1" applyAlignment="1" applyProtection="1">
      <alignment horizontal="left" vertical="center" wrapText="1"/>
    </xf>
    <xf numFmtId="0" fontId="25" fillId="6" borderId="28" xfId="0" applyFont="1" applyFill="1" applyBorder="1" applyAlignment="1" applyProtection="1">
      <alignment horizontal="left" vertical="center" wrapText="1"/>
    </xf>
    <xf numFmtId="0" fontId="14" fillId="9" borderId="27" xfId="0" applyFont="1" applyFill="1" applyBorder="1" applyAlignment="1" applyProtection="1">
      <alignment horizontal="center" vertical="center" wrapText="1"/>
      <protection locked="0"/>
    </xf>
    <xf numFmtId="0" fontId="14" fillId="9" borderId="26" xfId="0" applyFont="1" applyFill="1" applyBorder="1" applyAlignment="1" applyProtection="1">
      <alignment horizontal="center" vertical="center" wrapText="1"/>
      <protection locked="0"/>
    </xf>
    <xf numFmtId="0" fontId="8" fillId="5" borderId="73" xfId="0" applyFont="1" applyFill="1" applyBorder="1" applyAlignment="1" applyProtection="1">
      <alignment horizontal="left" vertical="top" wrapText="1"/>
    </xf>
    <xf numFmtId="0" fontId="40" fillId="5" borderId="73" xfId="0" applyFont="1" applyFill="1" applyBorder="1" applyAlignment="1" applyProtection="1">
      <alignment horizontal="left" vertical="top"/>
    </xf>
    <xf numFmtId="0" fontId="40" fillId="5" borderId="74" xfId="0" applyFont="1" applyFill="1" applyBorder="1" applyAlignment="1" applyProtection="1">
      <alignment horizontal="left" vertical="top"/>
    </xf>
    <xf numFmtId="0" fontId="40" fillId="5" borderId="99" xfId="0" applyFont="1" applyFill="1" applyBorder="1" applyAlignment="1" applyProtection="1">
      <alignment horizontal="left" vertical="top"/>
    </xf>
    <xf numFmtId="0" fontId="40" fillId="5" borderId="100" xfId="0" applyFont="1" applyFill="1" applyBorder="1" applyAlignment="1" applyProtection="1">
      <alignment horizontal="left" vertical="top"/>
    </xf>
    <xf numFmtId="2" fontId="36" fillId="8" borderId="75" xfId="0" applyNumberFormat="1" applyFont="1" applyFill="1" applyBorder="1" applyAlignment="1" applyProtection="1">
      <alignment horizontal="center" vertical="center"/>
    </xf>
    <xf numFmtId="0" fontId="44" fillId="0" borderId="73" xfId="0" applyFont="1" applyFill="1" applyBorder="1" applyAlignment="1" applyProtection="1">
      <alignment horizontal="center" vertical="top"/>
    </xf>
    <xf numFmtId="0" fontId="44" fillId="0" borderId="98" xfId="0" applyFont="1" applyFill="1" applyBorder="1" applyAlignment="1" applyProtection="1">
      <alignment horizontal="center" vertical="top"/>
    </xf>
    <xf numFmtId="0" fontId="44" fillId="0" borderId="99" xfId="0" applyFont="1" applyFill="1" applyBorder="1" applyAlignment="1" applyProtection="1">
      <alignment horizontal="center" vertical="top"/>
    </xf>
    <xf numFmtId="0" fontId="1" fillId="9" borderId="36" xfId="0" applyFont="1" applyFill="1" applyBorder="1" applyAlignment="1" applyProtection="1">
      <alignment horizontal="left" vertical="center" wrapText="1"/>
      <protection locked="0"/>
    </xf>
    <xf numFmtId="0" fontId="14" fillId="11" borderId="75" xfId="0" applyFont="1" applyFill="1" applyBorder="1" applyAlignment="1" applyProtection="1">
      <alignment horizontal="center" vertical="center" wrapText="1"/>
    </xf>
    <xf numFmtId="0" fontId="14" fillId="11" borderId="73" xfId="0" applyFont="1" applyFill="1" applyBorder="1" applyAlignment="1" applyProtection="1">
      <alignment horizontal="center" vertical="center" wrapText="1"/>
    </xf>
    <xf numFmtId="0" fontId="14" fillId="11" borderId="98" xfId="0" applyFont="1" applyFill="1" applyBorder="1" applyAlignment="1" applyProtection="1">
      <alignment horizontal="center" vertical="center" wrapText="1"/>
    </xf>
    <xf numFmtId="0" fontId="14" fillId="11" borderId="99" xfId="0" applyFont="1" applyFill="1" applyBorder="1" applyAlignment="1" applyProtection="1">
      <alignment horizontal="center" vertical="center" wrapText="1"/>
    </xf>
    <xf numFmtId="0" fontId="14" fillId="11" borderId="100" xfId="0" applyFont="1" applyFill="1" applyBorder="1" applyAlignment="1" applyProtection="1">
      <alignment horizontal="center" vertical="center" wrapText="1"/>
    </xf>
    <xf numFmtId="0" fontId="38" fillId="0" borderId="13"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31"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32"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34" xfId="0" applyFill="1" applyBorder="1" applyAlignment="1" applyProtection="1">
      <alignment horizontal="left" vertical="top" wrapText="1"/>
      <protection locked="0"/>
    </xf>
    <xf numFmtId="0" fontId="5" fillId="5" borderId="155" xfId="0" applyFont="1" applyFill="1" applyBorder="1" applyAlignment="1" applyProtection="1">
      <alignment horizontal="left" vertical="center" wrapText="1"/>
    </xf>
    <xf numFmtId="0" fontId="0" fillId="5" borderId="157" xfId="0" applyFill="1" applyBorder="1" applyAlignment="1" applyProtection="1">
      <alignment horizontal="left" vertical="center"/>
    </xf>
    <xf numFmtId="0" fontId="2" fillId="0" borderId="110" xfId="0" applyFont="1" applyFill="1" applyBorder="1" applyAlignment="1" applyProtection="1">
      <alignment horizontal="left" vertical="top" wrapText="1"/>
    </xf>
    <xf numFmtId="0" fontId="0" fillId="0" borderId="107" xfId="0" applyFill="1" applyBorder="1" applyAlignment="1" applyProtection="1">
      <alignment horizontal="left" vertical="top"/>
    </xf>
    <xf numFmtId="0" fontId="0" fillId="0" borderId="109" xfId="0" applyFill="1" applyBorder="1" applyAlignment="1" applyProtection="1">
      <alignment horizontal="left" vertical="top"/>
    </xf>
    <xf numFmtId="0" fontId="4" fillId="5" borderId="0" xfId="0" applyFont="1" applyFill="1" applyBorder="1" applyAlignment="1" applyProtection="1">
      <alignment horizontal="left" vertical="center" wrapText="1"/>
    </xf>
    <xf numFmtId="0" fontId="0" fillId="5" borderId="0" xfId="0" applyFill="1" applyBorder="1" applyAlignment="1" applyProtection="1">
      <alignment horizontal="left" vertical="center"/>
    </xf>
    <xf numFmtId="0" fontId="0" fillId="5" borderId="8" xfId="0" applyFill="1" applyBorder="1" applyAlignment="1" applyProtection="1">
      <alignment horizontal="left" vertical="center"/>
    </xf>
    <xf numFmtId="0" fontId="0" fillId="0" borderId="27"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8" fillId="7" borderId="0" xfId="0" applyFont="1" applyFill="1" applyBorder="1" applyAlignment="1" applyProtection="1">
      <alignment horizontal="left" vertical="top" wrapText="1"/>
    </xf>
    <xf numFmtId="0" fontId="26" fillId="7" borderId="0" xfId="0" applyFont="1" applyFill="1" applyBorder="1" applyAlignment="1" applyProtection="1">
      <alignment horizontal="center" vertical="top" wrapText="1"/>
    </xf>
    <xf numFmtId="0" fontId="26" fillId="7" borderId="22" xfId="0" applyFont="1" applyFill="1" applyBorder="1" applyAlignment="1" applyProtection="1">
      <alignment horizontal="center" vertical="top" wrapText="1"/>
    </xf>
    <xf numFmtId="0" fontId="26" fillId="7" borderId="23" xfId="0" applyFont="1" applyFill="1" applyBorder="1" applyAlignment="1" applyProtection="1">
      <alignment horizontal="center" vertical="top" wrapText="1"/>
    </xf>
    <xf numFmtId="0" fontId="26" fillId="7" borderId="98" xfId="0" applyFont="1" applyFill="1" applyBorder="1" applyAlignment="1" applyProtection="1">
      <alignment horizontal="center" vertical="top" wrapText="1"/>
    </xf>
    <xf numFmtId="0" fontId="26" fillId="7" borderId="99" xfId="0" applyFont="1" applyFill="1" applyBorder="1" applyAlignment="1" applyProtection="1">
      <alignment horizontal="center" vertical="top" wrapText="1"/>
    </xf>
    <xf numFmtId="0" fontId="26" fillId="7" borderId="100" xfId="0" applyFont="1" applyFill="1" applyBorder="1" applyAlignment="1" applyProtection="1">
      <alignment horizontal="center" vertical="top" wrapText="1"/>
    </xf>
    <xf numFmtId="0" fontId="9" fillId="5" borderId="40" xfId="0" applyFont="1" applyFill="1" applyBorder="1" applyAlignment="1" applyProtection="1">
      <alignment horizontal="left" vertical="center" wrapText="1"/>
    </xf>
    <xf numFmtId="0" fontId="9" fillId="5" borderId="99" xfId="0" applyFont="1" applyFill="1" applyBorder="1" applyAlignment="1" applyProtection="1">
      <alignment horizontal="left" vertical="center" wrapText="1"/>
    </xf>
    <xf numFmtId="0" fontId="9" fillId="5" borderId="100" xfId="0" applyFont="1" applyFill="1" applyBorder="1" applyAlignment="1" applyProtection="1">
      <alignment horizontal="left" vertical="center" wrapText="1"/>
    </xf>
    <xf numFmtId="2" fontId="2" fillId="7" borderId="41" xfId="0" applyNumberFormat="1" applyFont="1" applyFill="1" applyBorder="1" applyAlignment="1" applyProtection="1">
      <alignment horizontal="center" vertical="center" wrapText="1"/>
    </xf>
    <xf numFmtId="2" fontId="2" fillId="7" borderId="57" xfId="0" applyNumberFormat="1" applyFont="1" applyFill="1" applyBorder="1" applyAlignment="1" applyProtection="1">
      <alignment horizontal="center" vertical="center" wrapText="1"/>
    </xf>
    <xf numFmtId="2" fontId="2" fillId="7" borderId="43" xfId="0" applyNumberFormat="1" applyFont="1" applyFill="1" applyBorder="1" applyAlignment="1" applyProtection="1">
      <alignment horizontal="center" vertical="center" wrapText="1"/>
    </xf>
    <xf numFmtId="2" fontId="14" fillId="7" borderId="75" xfId="0" applyNumberFormat="1" applyFont="1" applyFill="1" applyBorder="1" applyAlignment="1" applyProtection="1">
      <alignment horizontal="center" vertical="center" wrapText="1"/>
    </xf>
    <xf numFmtId="2" fontId="14" fillId="7" borderId="73" xfId="0" applyNumberFormat="1" applyFont="1" applyFill="1" applyBorder="1" applyAlignment="1" applyProtection="1">
      <alignment horizontal="center" vertical="center" wrapText="1"/>
    </xf>
    <xf numFmtId="0" fontId="4" fillId="7" borderId="17" xfId="0" applyFont="1" applyFill="1" applyBorder="1" applyAlignment="1" applyProtection="1">
      <alignment horizontal="left" vertical="top" wrapText="1"/>
    </xf>
    <xf numFmtId="2" fontId="4" fillId="7" borderId="25" xfId="0" applyNumberFormat="1" applyFont="1" applyFill="1" applyBorder="1" applyAlignment="1" applyProtection="1">
      <alignment horizontal="center" vertical="center" wrapText="1"/>
    </xf>
    <xf numFmtId="0" fontId="14" fillId="9" borderId="114" xfId="0" applyFont="1" applyFill="1" applyBorder="1" applyAlignment="1" applyProtection="1">
      <alignment horizontal="center" vertical="center" wrapText="1"/>
      <protection locked="0"/>
    </xf>
    <xf numFmtId="0" fontId="14" fillId="9" borderId="136" xfId="0" applyFont="1" applyFill="1" applyBorder="1" applyAlignment="1" applyProtection="1">
      <alignment horizontal="center" vertical="center" wrapText="1"/>
      <protection locked="0"/>
    </xf>
    <xf numFmtId="2" fontId="4" fillId="7" borderId="99" xfId="0" applyNumberFormat="1" applyFont="1" applyFill="1" applyBorder="1" applyAlignment="1" applyProtection="1">
      <alignment horizontal="center" vertical="center" wrapText="1"/>
    </xf>
    <xf numFmtId="2" fontId="2" fillId="10" borderId="14" xfId="0" applyNumberFormat="1" applyFont="1" applyFill="1" applyBorder="1" applyAlignment="1" applyProtection="1">
      <alignment horizontal="center" vertical="center" wrapText="1"/>
    </xf>
    <xf numFmtId="2" fontId="2" fillId="10" borderId="41" xfId="0" applyNumberFormat="1" applyFont="1" applyFill="1" applyBorder="1" applyAlignment="1" applyProtection="1">
      <alignment horizontal="center" vertical="center" wrapText="1"/>
    </xf>
    <xf numFmtId="2" fontId="2" fillId="10" borderId="19" xfId="0" applyNumberFormat="1" applyFont="1" applyFill="1" applyBorder="1" applyAlignment="1" applyProtection="1">
      <alignment horizontal="center" vertical="center" wrapText="1"/>
    </xf>
    <xf numFmtId="2" fontId="2" fillId="10" borderId="20" xfId="0" applyNumberFormat="1" applyFont="1" applyFill="1" applyBorder="1" applyAlignment="1" applyProtection="1">
      <alignment horizontal="center" vertical="center" wrapText="1"/>
    </xf>
    <xf numFmtId="2" fontId="2" fillId="10" borderId="21" xfId="0" applyNumberFormat="1" applyFont="1" applyFill="1" applyBorder="1" applyAlignment="1" applyProtection="1">
      <alignment horizontal="center" vertical="center" wrapText="1"/>
    </xf>
    <xf numFmtId="2" fontId="2" fillId="10" borderId="54" xfId="0" applyNumberFormat="1" applyFont="1" applyFill="1" applyBorder="1" applyAlignment="1" applyProtection="1">
      <alignment horizontal="center" vertical="center" wrapText="1"/>
    </xf>
    <xf numFmtId="2" fontId="2" fillId="10" borderId="33" xfId="0" applyNumberFormat="1" applyFont="1" applyFill="1" applyBorder="1" applyAlignment="1" applyProtection="1">
      <alignment horizontal="center" vertical="center" wrapText="1"/>
    </xf>
    <xf numFmtId="2" fontId="2" fillId="10" borderId="51" xfId="0" applyNumberFormat="1" applyFont="1" applyFill="1" applyBorder="1" applyAlignment="1" applyProtection="1">
      <alignment horizontal="center" vertical="center" wrapText="1"/>
    </xf>
    <xf numFmtId="0" fontId="32" fillId="0" borderId="110" xfId="0" applyFont="1" applyFill="1" applyBorder="1" applyAlignment="1" applyProtection="1">
      <alignment horizontal="left" vertical="top"/>
    </xf>
    <xf numFmtId="0" fontId="12" fillId="0" borderId="107" xfId="0" applyFont="1" applyFill="1" applyBorder="1" applyAlignment="1" applyProtection="1">
      <alignment horizontal="left" vertical="top"/>
    </xf>
    <xf numFmtId="0" fontId="12" fillId="0" borderId="109" xfId="0" applyFont="1" applyFill="1" applyBorder="1" applyAlignment="1" applyProtection="1">
      <alignment horizontal="left" vertical="top"/>
    </xf>
    <xf numFmtId="2" fontId="2" fillId="8" borderId="19" xfId="0" applyNumberFormat="1" applyFont="1" applyFill="1" applyBorder="1" applyAlignment="1" applyProtection="1">
      <alignment horizontal="center" vertical="center"/>
    </xf>
    <xf numFmtId="2" fontId="2" fillId="8" borderId="20" xfId="0" applyNumberFormat="1" applyFont="1" applyFill="1" applyBorder="1" applyAlignment="1" applyProtection="1">
      <alignment horizontal="center" vertical="center"/>
    </xf>
    <xf numFmtId="2" fontId="2" fillId="8" borderId="21" xfId="0" applyNumberFormat="1" applyFont="1" applyFill="1" applyBorder="1" applyAlignment="1" applyProtection="1">
      <alignment horizontal="center" vertical="center"/>
    </xf>
    <xf numFmtId="2" fontId="2" fillId="8" borderId="54" xfId="0" applyNumberFormat="1" applyFont="1" applyFill="1" applyBorder="1" applyAlignment="1" applyProtection="1">
      <alignment horizontal="center" vertical="center"/>
    </xf>
    <xf numFmtId="2" fontId="2" fillId="8" borderId="33" xfId="0" applyNumberFormat="1" applyFont="1" applyFill="1" applyBorder="1" applyAlignment="1" applyProtection="1">
      <alignment horizontal="center" vertical="center"/>
    </xf>
    <xf numFmtId="2" fontId="2" fillId="8" borderId="51" xfId="0" applyNumberFormat="1" applyFont="1" applyFill="1" applyBorder="1" applyAlignment="1" applyProtection="1">
      <alignment horizontal="center" vertical="center"/>
    </xf>
    <xf numFmtId="0" fontId="2" fillId="8" borderId="20" xfId="0" applyFont="1" applyFill="1" applyBorder="1" applyAlignment="1" applyProtection="1">
      <alignment horizontal="center" vertical="center"/>
    </xf>
    <xf numFmtId="0" fontId="2" fillId="8" borderId="21" xfId="0" applyFont="1" applyFill="1" applyBorder="1" applyAlignment="1" applyProtection="1">
      <alignment horizontal="center" vertical="center"/>
    </xf>
    <xf numFmtId="0" fontId="2" fillId="8" borderId="33" xfId="0" applyFont="1" applyFill="1" applyBorder="1" applyAlignment="1" applyProtection="1">
      <alignment horizontal="center" vertical="center"/>
    </xf>
    <xf numFmtId="0" fontId="2" fillId="8" borderId="51" xfId="0" applyFont="1" applyFill="1" applyBorder="1" applyAlignment="1" applyProtection="1">
      <alignment horizontal="center" vertical="center"/>
    </xf>
    <xf numFmtId="2" fontId="2" fillId="8" borderId="19" xfId="0" applyNumberFormat="1" applyFont="1" applyFill="1" applyBorder="1" applyAlignment="1" applyProtection="1">
      <alignment horizontal="center" vertical="center" wrapText="1"/>
    </xf>
    <xf numFmtId="2" fontId="2" fillId="8" borderId="20" xfId="0" applyNumberFormat="1" applyFont="1" applyFill="1" applyBorder="1" applyAlignment="1" applyProtection="1">
      <alignment horizontal="center" vertical="center" wrapText="1"/>
    </xf>
    <xf numFmtId="2" fontId="2" fillId="8" borderId="21" xfId="0" applyNumberFormat="1" applyFont="1" applyFill="1" applyBorder="1" applyAlignment="1" applyProtection="1">
      <alignment horizontal="center" vertical="center" wrapText="1"/>
    </xf>
    <xf numFmtId="2" fontId="2" fillId="8" borderId="54" xfId="0" applyNumberFormat="1" applyFont="1" applyFill="1" applyBorder="1" applyAlignment="1" applyProtection="1">
      <alignment horizontal="center" vertical="center" wrapText="1"/>
    </xf>
    <xf numFmtId="2" fontId="2" fillId="8" borderId="33" xfId="0" applyNumberFormat="1" applyFont="1" applyFill="1" applyBorder="1" applyAlignment="1" applyProtection="1">
      <alignment horizontal="center" vertical="center" wrapText="1"/>
    </xf>
    <xf numFmtId="2" fontId="2" fillId="8" borderId="51" xfId="0" applyNumberFormat="1" applyFont="1" applyFill="1" applyBorder="1" applyAlignment="1" applyProtection="1">
      <alignment horizontal="center" vertical="center" wrapText="1"/>
    </xf>
    <xf numFmtId="0" fontId="14" fillId="8" borderId="93" xfId="0" applyFont="1" applyFill="1" applyBorder="1" applyAlignment="1" applyProtection="1">
      <alignment horizontal="center" vertical="center" wrapText="1"/>
    </xf>
    <xf numFmtId="0" fontId="14" fillId="8" borderId="89" xfId="0" applyFont="1" applyFill="1" applyBorder="1" applyAlignment="1" applyProtection="1">
      <alignment horizontal="center" vertical="center" wrapText="1"/>
    </xf>
    <xf numFmtId="0" fontId="14" fillId="8" borderId="98" xfId="0" applyFont="1" applyFill="1" applyBorder="1" applyAlignment="1" applyProtection="1">
      <alignment horizontal="center" vertical="center" wrapText="1"/>
    </xf>
    <xf numFmtId="0" fontId="14" fillId="8" borderId="99" xfId="0" applyFont="1" applyFill="1" applyBorder="1" applyAlignment="1" applyProtection="1">
      <alignment horizontal="center" vertical="center" wrapText="1"/>
    </xf>
    <xf numFmtId="0" fontId="14" fillId="8" borderId="100" xfId="0" applyFont="1" applyFill="1" applyBorder="1" applyAlignment="1" applyProtection="1">
      <alignment horizontal="center" vertical="center" wrapText="1"/>
    </xf>
    <xf numFmtId="0" fontId="49" fillId="5" borderId="93" xfId="0" applyFont="1" applyFill="1" applyBorder="1" applyAlignment="1" applyProtection="1">
      <alignment horizontal="left" vertical="top" wrapText="1"/>
    </xf>
    <xf numFmtId="0" fontId="49" fillId="5" borderId="89" xfId="0" applyFont="1" applyFill="1" applyBorder="1" applyAlignment="1" applyProtection="1">
      <alignment horizontal="left" vertical="top" wrapText="1"/>
    </xf>
    <xf numFmtId="0" fontId="49" fillId="5" borderId="99" xfId="0" applyFont="1" applyFill="1" applyBorder="1" applyAlignment="1" applyProtection="1">
      <alignment horizontal="left" vertical="top" wrapText="1"/>
    </xf>
    <xf numFmtId="0" fontId="49" fillId="5" borderId="100" xfId="0" applyFont="1" applyFill="1" applyBorder="1" applyAlignment="1" applyProtection="1">
      <alignment horizontal="left" vertical="top" wrapText="1"/>
    </xf>
    <xf numFmtId="0" fontId="0" fillId="10" borderId="116" xfId="0" applyFill="1" applyBorder="1" applyAlignment="1" applyProtection="1">
      <alignment horizontal="center" vertical="center"/>
    </xf>
    <xf numFmtId="0" fontId="3" fillId="7" borderId="92" xfId="0" applyFont="1" applyFill="1" applyBorder="1" applyAlignment="1" applyProtection="1">
      <alignment horizontal="center" vertical="center" wrapText="1"/>
    </xf>
    <xf numFmtId="0" fontId="3" fillId="7" borderId="93" xfId="0" applyFont="1" applyFill="1" applyBorder="1" applyAlignment="1" applyProtection="1">
      <alignment horizontal="center" vertical="center" wrapText="1"/>
    </xf>
    <xf numFmtId="0" fontId="3" fillId="7" borderId="98" xfId="0" applyFont="1" applyFill="1" applyBorder="1" applyAlignment="1" applyProtection="1">
      <alignment horizontal="center" vertical="center" wrapText="1"/>
    </xf>
    <xf numFmtId="0" fontId="3" fillId="7" borderId="99" xfId="0" applyFont="1" applyFill="1" applyBorder="1" applyAlignment="1" applyProtection="1">
      <alignment horizontal="center" vertical="center" wrapText="1"/>
    </xf>
    <xf numFmtId="0" fontId="8" fillId="9" borderId="47" xfId="0" applyFont="1" applyFill="1" applyBorder="1" applyAlignment="1" applyProtection="1">
      <alignment horizontal="center" vertical="center" wrapText="1"/>
      <protection locked="0"/>
    </xf>
    <xf numFmtId="0" fontId="8" fillId="9" borderId="48"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left" vertical="center" wrapText="1"/>
    </xf>
    <xf numFmtId="0" fontId="15" fillId="5" borderId="2" xfId="0" applyFont="1" applyFill="1" applyBorder="1" applyAlignment="1" applyProtection="1">
      <alignment horizontal="left" vertical="center" wrapText="1"/>
    </xf>
    <xf numFmtId="0" fontId="15" fillId="5" borderId="3" xfId="0" applyFont="1" applyFill="1" applyBorder="1" applyAlignment="1" applyProtection="1">
      <alignment horizontal="left" vertical="center" wrapText="1"/>
    </xf>
    <xf numFmtId="0" fontId="3" fillId="0" borderId="67"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4" fillId="5" borderId="147" xfId="0" applyFont="1" applyFill="1" applyBorder="1" applyAlignment="1" applyProtection="1">
      <alignment horizontal="left" vertical="center" wrapText="1"/>
    </xf>
    <xf numFmtId="0" fontId="4" fillId="5" borderId="148" xfId="0" applyFont="1" applyFill="1" applyBorder="1" applyAlignment="1" applyProtection="1">
      <alignment horizontal="left" vertical="center" wrapText="1"/>
    </xf>
    <xf numFmtId="0" fontId="4" fillId="5" borderId="149" xfId="0" applyFont="1" applyFill="1" applyBorder="1" applyAlignment="1" applyProtection="1">
      <alignment horizontal="left" vertical="center" wrapText="1"/>
    </xf>
    <xf numFmtId="0" fontId="3" fillId="8" borderId="42" xfId="0" applyFont="1" applyFill="1" applyBorder="1" applyAlignment="1" applyProtection="1">
      <alignment horizontal="center" vertical="top" wrapText="1"/>
    </xf>
    <xf numFmtId="0" fontId="40" fillId="0" borderId="42" xfId="0" applyFont="1" applyFill="1" applyBorder="1" applyAlignment="1" applyProtection="1">
      <alignment horizontal="center" vertical="top" wrapText="1"/>
    </xf>
    <xf numFmtId="0" fontId="40" fillId="0" borderId="42" xfId="0" applyFont="1" applyFill="1" applyBorder="1" applyAlignment="1" applyProtection="1">
      <alignment horizontal="left" vertical="top" wrapText="1"/>
    </xf>
    <xf numFmtId="0" fontId="40" fillId="0" borderId="14" xfId="0" applyFont="1" applyFill="1" applyBorder="1" applyAlignment="1" applyProtection="1">
      <alignment horizontal="center" vertical="top" wrapText="1"/>
    </xf>
    <xf numFmtId="0" fontId="40" fillId="0" borderId="14" xfId="0" applyFont="1" applyFill="1" applyBorder="1" applyAlignment="1" applyProtection="1">
      <alignment horizontal="left" vertical="top" wrapText="1"/>
    </xf>
    <xf numFmtId="0" fontId="3" fillId="8" borderId="42" xfId="0" applyFont="1" applyFill="1" applyBorder="1" applyAlignment="1" applyProtection="1">
      <alignment horizontal="center" vertical="center" wrapText="1"/>
    </xf>
    <xf numFmtId="0" fontId="40" fillId="8" borderId="42" xfId="0" applyFont="1" applyFill="1" applyBorder="1" applyAlignment="1" applyProtection="1">
      <alignment horizontal="center" vertical="center" wrapText="1"/>
    </xf>
    <xf numFmtId="0" fontId="40" fillId="8" borderId="14" xfId="0" applyFont="1" applyFill="1" applyBorder="1" applyAlignment="1" applyProtection="1">
      <alignment horizontal="center" vertical="center" wrapText="1"/>
    </xf>
    <xf numFmtId="0" fontId="2" fillId="8" borderId="55" xfId="0" applyFont="1" applyFill="1" applyBorder="1" applyAlignment="1" applyProtection="1">
      <alignment horizontal="center" vertical="center"/>
    </xf>
    <xf numFmtId="0" fontId="2" fillId="8" borderId="11" xfId="0" applyFont="1" applyFill="1" applyBorder="1" applyAlignment="1" applyProtection="1">
      <alignment horizontal="center" vertical="center"/>
    </xf>
    <xf numFmtId="0" fontId="2" fillId="8" borderId="50" xfId="0" applyFont="1" applyFill="1" applyBorder="1" applyAlignment="1" applyProtection="1">
      <alignment horizontal="center" vertical="center"/>
    </xf>
    <xf numFmtId="0" fontId="2" fillId="8" borderId="22" xfId="0" applyFont="1" applyFill="1" applyBorder="1" applyAlignment="1" applyProtection="1">
      <alignment horizontal="center" vertical="center"/>
    </xf>
    <xf numFmtId="0" fontId="2" fillId="8" borderId="0" xfId="0" applyFont="1" applyFill="1" applyBorder="1" applyAlignment="1" applyProtection="1">
      <alignment horizontal="center" vertical="center"/>
    </xf>
    <xf numFmtId="0" fontId="2" fillId="8" borderId="23" xfId="0" applyFont="1" applyFill="1" applyBorder="1" applyAlignment="1" applyProtection="1">
      <alignment horizontal="center" vertical="center"/>
    </xf>
    <xf numFmtId="0" fontId="2" fillId="8" borderId="54" xfId="0" applyFont="1" applyFill="1" applyBorder="1" applyAlignment="1" applyProtection="1">
      <alignment horizontal="center" vertical="center"/>
    </xf>
    <xf numFmtId="0" fontId="61" fillId="0" borderId="104" xfId="0" applyFont="1" applyFill="1" applyBorder="1" applyAlignment="1" applyProtection="1">
      <alignment horizontal="left" vertical="top"/>
    </xf>
    <xf numFmtId="0" fontId="61" fillId="0" borderId="105" xfId="0" applyFont="1" applyFill="1" applyBorder="1" applyAlignment="1" applyProtection="1">
      <alignment horizontal="left" vertical="top"/>
    </xf>
    <xf numFmtId="0" fontId="3" fillId="11" borderId="128" xfId="0" applyFont="1" applyFill="1" applyBorder="1" applyAlignment="1" applyProtection="1">
      <alignment horizontal="center" vertical="center" wrapText="1"/>
    </xf>
    <xf numFmtId="0" fontId="3" fillId="11" borderId="129" xfId="0" applyFont="1" applyFill="1" applyBorder="1" applyAlignment="1" applyProtection="1">
      <alignment horizontal="center" vertical="center" wrapText="1"/>
    </xf>
    <xf numFmtId="0" fontId="3" fillId="11" borderId="130" xfId="0" applyFont="1" applyFill="1" applyBorder="1" applyAlignment="1" applyProtection="1">
      <alignment horizontal="center" vertical="center" wrapText="1"/>
    </xf>
    <xf numFmtId="2" fontId="36" fillId="8" borderId="123" xfId="0" applyNumberFormat="1" applyFont="1" applyFill="1" applyBorder="1" applyAlignment="1" applyProtection="1">
      <alignment horizontal="center" vertical="center" wrapText="1"/>
    </xf>
    <xf numFmtId="2" fontId="36" fillId="8" borderId="128" xfId="0" applyNumberFormat="1" applyFont="1" applyFill="1" applyBorder="1" applyAlignment="1" applyProtection="1">
      <alignment horizontal="center" vertical="center" wrapText="1"/>
    </xf>
    <xf numFmtId="2" fontId="14" fillId="10" borderId="98" xfId="0" applyNumberFormat="1" applyFont="1" applyFill="1" applyBorder="1" applyAlignment="1" applyProtection="1">
      <alignment horizontal="center" vertical="center"/>
    </xf>
    <xf numFmtId="0" fontId="0" fillId="0" borderId="97" xfId="0" applyFill="1" applyBorder="1" applyAlignment="1" applyProtection="1">
      <alignment horizontal="center" vertical="center" wrapText="1"/>
    </xf>
    <xf numFmtId="2" fontId="14" fillId="8" borderId="98" xfId="0" applyNumberFormat="1" applyFont="1" applyFill="1" applyBorder="1" applyAlignment="1" applyProtection="1">
      <alignment horizontal="center" vertical="center" wrapText="1"/>
    </xf>
    <xf numFmtId="0" fontId="40" fillId="7" borderId="93" xfId="0" applyFont="1" applyFill="1" applyBorder="1" applyAlignment="1" applyProtection="1">
      <alignment horizontal="center" vertical="center" wrapText="1"/>
    </xf>
    <xf numFmtId="2" fontId="3" fillId="7" borderId="93" xfId="0" applyNumberFormat="1" applyFont="1" applyFill="1" applyBorder="1" applyAlignment="1" applyProtection="1">
      <alignment horizontal="center" vertical="center"/>
    </xf>
    <xf numFmtId="0" fontId="40" fillId="7" borderId="93" xfId="0" applyFont="1" applyFill="1" applyBorder="1" applyAlignment="1" applyProtection="1">
      <alignment horizontal="center" vertical="center"/>
    </xf>
    <xf numFmtId="2" fontId="3" fillId="7" borderId="99" xfId="0" applyNumberFormat="1" applyFont="1" applyFill="1" applyBorder="1" applyAlignment="1" applyProtection="1">
      <alignment horizontal="center" vertical="center"/>
    </xf>
    <xf numFmtId="0" fontId="40" fillId="7" borderId="99" xfId="0" applyFont="1" applyFill="1" applyBorder="1" applyAlignment="1" applyProtection="1">
      <alignment horizontal="center" vertical="center"/>
    </xf>
    <xf numFmtId="0" fontId="2" fillId="7" borderId="56" xfId="0" applyFont="1" applyFill="1" applyBorder="1" applyAlignment="1" applyProtection="1">
      <alignment horizontal="center" vertical="center"/>
    </xf>
    <xf numFmtId="0" fontId="2" fillId="7" borderId="57" xfId="0" applyFont="1" applyFill="1" applyBorder="1" applyAlignment="1" applyProtection="1">
      <alignment horizontal="center" vertical="center"/>
    </xf>
    <xf numFmtId="0" fontId="2" fillId="7" borderId="4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8" borderId="109" xfId="0" applyFont="1" applyFill="1" applyBorder="1" applyAlignment="1" applyProtection="1">
      <alignment horizontal="center" vertical="center" wrapText="1"/>
    </xf>
    <xf numFmtId="0" fontId="21" fillId="7" borderId="107" xfId="0" applyFont="1" applyFill="1" applyBorder="1" applyAlignment="1" applyProtection="1">
      <alignment horizontal="center" vertical="center" wrapText="1"/>
    </xf>
    <xf numFmtId="0" fontId="21" fillId="7" borderId="111" xfId="0" applyFont="1" applyFill="1" applyBorder="1" applyAlignment="1" applyProtection="1">
      <alignment horizontal="center" vertical="center" wrapText="1"/>
    </xf>
    <xf numFmtId="0" fontId="3" fillId="7" borderId="112" xfId="0" applyFont="1" applyFill="1" applyBorder="1" applyAlignment="1" applyProtection="1">
      <alignment horizontal="center" vertical="center" wrapText="1"/>
    </xf>
    <xf numFmtId="0" fontId="8" fillId="9" borderId="68" xfId="0" applyFont="1" applyFill="1" applyBorder="1" applyAlignment="1" applyProtection="1">
      <alignment horizontal="center" vertical="top" wrapText="1"/>
      <protection locked="0"/>
    </xf>
    <xf numFmtId="0" fontId="3" fillId="5" borderId="110" xfId="0" applyFont="1" applyFill="1" applyBorder="1" applyAlignment="1" applyProtection="1">
      <alignment horizontal="left" vertical="center" wrapText="1"/>
    </xf>
    <xf numFmtId="0" fontId="14" fillId="7" borderId="70" xfId="0" applyFont="1" applyFill="1" applyBorder="1" applyAlignment="1" applyProtection="1">
      <alignment horizontal="center" vertical="top"/>
    </xf>
    <xf numFmtId="0" fontId="14" fillId="7" borderId="22" xfId="0" applyFont="1" applyFill="1" applyBorder="1" applyAlignment="1" applyProtection="1">
      <alignment horizontal="center" vertical="top"/>
    </xf>
    <xf numFmtId="0" fontId="3" fillId="0" borderId="15" xfId="0" applyFont="1" applyFill="1" applyBorder="1" applyAlignment="1" applyProtection="1">
      <alignment horizontal="center" vertical="center" wrapText="1"/>
    </xf>
    <xf numFmtId="0" fontId="14" fillId="9" borderId="29" xfId="0" applyFont="1" applyFill="1" applyBorder="1" applyAlignment="1" applyProtection="1">
      <alignment horizontal="center" vertical="center"/>
      <protection locked="0"/>
    </xf>
    <xf numFmtId="0" fontId="15" fillId="7" borderId="156" xfId="0" applyFont="1" applyFill="1" applyBorder="1" applyAlignment="1" applyProtection="1">
      <alignment horizontal="center" vertical="center" wrapText="1"/>
    </xf>
    <xf numFmtId="0" fontId="15" fillId="7" borderId="157" xfId="0" applyFont="1" applyFill="1" applyBorder="1" applyAlignment="1" applyProtection="1">
      <alignment horizontal="center" vertical="center" wrapText="1"/>
    </xf>
    <xf numFmtId="0" fontId="5" fillId="4" borderId="112"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xf>
    <xf numFmtId="0" fontId="3" fillId="10" borderId="112" xfId="0" applyFont="1" applyFill="1" applyBorder="1" applyAlignment="1" applyProtection="1">
      <alignment horizontal="center" vertical="center" wrapText="1"/>
    </xf>
    <xf numFmtId="0" fontId="3" fillId="10" borderId="107" xfId="0" applyFont="1" applyFill="1" applyBorder="1" applyAlignment="1" applyProtection="1">
      <alignment horizontal="center" vertical="center" wrapText="1"/>
    </xf>
    <xf numFmtId="0" fontId="3" fillId="10" borderId="109" xfId="0" applyFont="1" applyFill="1" applyBorder="1" applyAlignment="1" applyProtection="1">
      <alignment horizontal="center" vertical="center" wrapText="1"/>
    </xf>
    <xf numFmtId="0" fontId="70" fillId="0" borderId="28" xfId="0" applyFont="1" applyFill="1" applyBorder="1" applyAlignment="1">
      <alignment horizontal="center" vertical="center"/>
    </xf>
    <xf numFmtId="0" fontId="26" fillId="0" borderId="0" xfId="0" applyFont="1" applyFill="1" applyBorder="1" applyAlignment="1">
      <alignment horizontal="left" vertical="top" wrapText="1"/>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7" xfId="0" applyFont="1" applyFill="1" applyBorder="1" applyAlignment="1">
      <alignment horizontal="left" vertical="center" wrapText="1"/>
    </xf>
  </cellXfs>
  <cellStyles count="3">
    <cellStyle name="Hyperlink" xfId="2" builtinId="8"/>
    <cellStyle name="Normal" xfId="0" builtinId="0"/>
    <cellStyle name="Normal 2" xfId="1" xr:uid="{00000000-0005-0000-0000-000002000000}"/>
  </cellStyles>
  <dxfs count="2">
    <dxf>
      <font>
        <color rgb="FFFF0000"/>
      </font>
    </dxf>
    <dxf>
      <font>
        <color rgb="FFFF000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tiff"/><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image" Target="../media/image6.tiff"/><Relationship Id="rId2" Type="http://schemas.openxmlformats.org/officeDocument/2006/relationships/image" Target="../media/image5.tiff"/><Relationship Id="rId1" Type="http://schemas.openxmlformats.org/officeDocument/2006/relationships/image" Target="../media/image4.tiff"/><Relationship Id="rId4" Type="http://schemas.openxmlformats.org/officeDocument/2006/relationships/image" Target="../media/image7.tif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13367</xdr:rowOff>
    </xdr:from>
    <xdr:to>
      <xdr:col>14</xdr:col>
      <xdr:colOff>306834</xdr:colOff>
      <xdr:row>187</xdr:row>
      <xdr:rowOff>80858</xdr:rowOff>
    </xdr:to>
    <xdr:grpSp>
      <xdr:nvGrpSpPr>
        <xdr:cNvPr id="10" name="Group 9">
          <a:extLst>
            <a:ext uri="{FF2B5EF4-FFF2-40B4-BE49-F238E27FC236}">
              <a16:creationId xmlns:a16="http://schemas.microsoft.com/office/drawing/2014/main" id="{DB2BB19E-2FD4-4CE6-A744-576BB0457626}"/>
            </a:ext>
          </a:extLst>
        </xdr:cNvPr>
        <xdr:cNvGrpSpPr/>
      </xdr:nvGrpSpPr>
      <xdr:grpSpPr>
        <a:xfrm>
          <a:off x="0" y="13367"/>
          <a:ext cx="7752209" cy="29753741"/>
          <a:chOff x="596928" y="1286522"/>
          <a:chExt cx="8150952" cy="31507184"/>
        </a:xfrm>
      </xdr:grpSpPr>
      <xdr:pic>
        <xdr:nvPicPr>
          <xdr:cNvPr id="4" name="Picture 3">
            <a:extLst>
              <a:ext uri="{FF2B5EF4-FFF2-40B4-BE49-F238E27FC236}">
                <a16:creationId xmlns:a16="http://schemas.microsoft.com/office/drawing/2014/main" id="{82381211-2856-4EFD-AA39-40680F6241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928" y="1286522"/>
            <a:ext cx="8148918" cy="10440520"/>
          </a:xfrm>
          <a:prstGeom prst="rect">
            <a:avLst/>
          </a:prstGeom>
          <a:ln>
            <a:solidFill>
              <a:schemeClr val="tx1"/>
            </a:solidFill>
          </a:ln>
        </xdr:spPr>
      </xdr:pic>
      <xdr:pic>
        <xdr:nvPicPr>
          <xdr:cNvPr id="7" name="Picture 6">
            <a:extLst>
              <a:ext uri="{FF2B5EF4-FFF2-40B4-BE49-F238E27FC236}">
                <a16:creationId xmlns:a16="http://schemas.microsoft.com/office/drawing/2014/main" id="{A1D84E7A-60BA-4B95-8B4F-BD85A88BD4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8962" y="11842912"/>
            <a:ext cx="8148918" cy="10425134"/>
          </a:xfrm>
          <a:prstGeom prst="rect">
            <a:avLst/>
          </a:prstGeom>
          <a:ln>
            <a:solidFill>
              <a:schemeClr val="tx1"/>
            </a:solidFill>
          </a:ln>
        </xdr:spPr>
      </xdr:pic>
      <xdr:pic>
        <xdr:nvPicPr>
          <xdr:cNvPr id="9" name="Picture 8">
            <a:extLst>
              <a:ext uri="{FF2B5EF4-FFF2-40B4-BE49-F238E27FC236}">
                <a16:creationId xmlns:a16="http://schemas.microsoft.com/office/drawing/2014/main" id="{E30287BF-AEEF-48DD-B964-25CD28DE01F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5621" y="22346407"/>
            <a:ext cx="8136014" cy="10447299"/>
          </a:xfrm>
          <a:prstGeom prst="rect">
            <a:avLst/>
          </a:prstGeom>
          <a:ln>
            <a:solidFill>
              <a:schemeClr val="tx1"/>
            </a:solid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70138</xdr:rowOff>
    </xdr:from>
    <xdr:to>
      <xdr:col>18</xdr:col>
      <xdr:colOff>384048</xdr:colOff>
      <xdr:row>194</xdr:row>
      <xdr:rowOff>85613</xdr:rowOff>
    </xdr:to>
    <xdr:grpSp>
      <xdr:nvGrpSpPr>
        <xdr:cNvPr id="10" name="Group 9">
          <a:extLst>
            <a:ext uri="{FF2B5EF4-FFF2-40B4-BE49-F238E27FC236}">
              <a16:creationId xmlns:a16="http://schemas.microsoft.com/office/drawing/2014/main" id="{C0B71FAA-3060-4014-9A68-7BD593E83CF5}"/>
            </a:ext>
          </a:extLst>
        </xdr:cNvPr>
        <xdr:cNvGrpSpPr/>
      </xdr:nvGrpSpPr>
      <xdr:grpSpPr>
        <a:xfrm>
          <a:off x="0" y="482888"/>
          <a:ext cx="9956673" cy="30495475"/>
          <a:chOff x="0" y="1013113"/>
          <a:chExt cx="10099548" cy="30495475"/>
        </a:xfrm>
      </xdr:grpSpPr>
      <xdr:pic>
        <xdr:nvPicPr>
          <xdr:cNvPr id="3" name="Picture 2">
            <a:extLst>
              <a:ext uri="{FF2B5EF4-FFF2-40B4-BE49-F238E27FC236}">
                <a16:creationId xmlns:a16="http://schemas.microsoft.com/office/drawing/2014/main" id="{DD9A3C56-9352-4F5C-9DD1-4B295D1533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13113"/>
            <a:ext cx="10099548" cy="7550023"/>
          </a:xfrm>
          <a:prstGeom prst="rect">
            <a:avLst/>
          </a:prstGeom>
          <a:ln>
            <a:solidFill>
              <a:schemeClr val="tx1"/>
            </a:solidFill>
          </a:ln>
        </xdr:spPr>
      </xdr:pic>
      <xdr:pic>
        <xdr:nvPicPr>
          <xdr:cNvPr id="5" name="Picture 4">
            <a:extLst>
              <a:ext uri="{FF2B5EF4-FFF2-40B4-BE49-F238E27FC236}">
                <a16:creationId xmlns:a16="http://schemas.microsoft.com/office/drawing/2014/main" id="{4967176D-161D-4563-8FEB-B20CA61AB2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667660"/>
            <a:ext cx="10085694" cy="7561279"/>
          </a:xfrm>
          <a:prstGeom prst="rect">
            <a:avLst/>
          </a:prstGeom>
          <a:ln>
            <a:solidFill>
              <a:schemeClr val="tx1"/>
            </a:solidFill>
          </a:ln>
        </xdr:spPr>
      </xdr:pic>
      <xdr:pic>
        <xdr:nvPicPr>
          <xdr:cNvPr id="7" name="Picture 6">
            <a:extLst>
              <a:ext uri="{FF2B5EF4-FFF2-40B4-BE49-F238E27FC236}">
                <a16:creationId xmlns:a16="http://schemas.microsoft.com/office/drawing/2014/main" id="{0D4D9C90-093D-49CC-9EDC-C8FC96934F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6304598"/>
            <a:ext cx="10085694" cy="7546848"/>
          </a:xfrm>
          <a:prstGeom prst="rect">
            <a:avLst/>
          </a:prstGeom>
          <a:ln>
            <a:solidFill>
              <a:schemeClr val="tx1"/>
            </a:solidFill>
          </a:ln>
        </xdr:spPr>
      </xdr:pic>
      <xdr:pic>
        <xdr:nvPicPr>
          <xdr:cNvPr id="9" name="Picture 8">
            <a:extLst>
              <a:ext uri="{FF2B5EF4-FFF2-40B4-BE49-F238E27FC236}">
                <a16:creationId xmlns:a16="http://schemas.microsoft.com/office/drawing/2014/main" id="{B46B379C-F292-4E70-8B13-F99DDDED7A8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3947309"/>
            <a:ext cx="10085694" cy="7561279"/>
          </a:xfrm>
          <a:prstGeom prst="rect">
            <a:avLst/>
          </a:prstGeom>
          <a:ln>
            <a:solidFill>
              <a:schemeClr val="tx1"/>
            </a:solid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monarchlab.org/mlmp/training/online-training" TargetMode="External"/><Relationship Id="rId7" Type="http://schemas.openxmlformats.org/officeDocument/2006/relationships/drawing" Target="../drawings/drawing1.xml"/><Relationship Id="rId2" Type="http://schemas.openxmlformats.org/officeDocument/2006/relationships/hyperlink" Target="https://monarchjointventure.org/get-involved/mcsp-monitoring" TargetMode="External"/><Relationship Id="rId1" Type="http://schemas.openxmlformats.org/officeDocument/2006/relationships/hyperlink" Target="https://www.learner.org/jnorth/maps/galleries" TargetMode="External"/><Relationship Id="rId6" Type="http://schemas.openxmlformats.org/officeDocument/2006/relationships/printerSettings" Target="../printerSettings/printerSettings5.bin"/><Relationship Id="rId5" Type="http://schemas.openxmlformats.org/officeDocument/2006/relationships/hyperlink" Target="https://nrcs.maps.arcgis.com/apps/webappviewer/index.html?id=cdf856e6c26a4578874c456a3d6a132f" TargetMode="External"/><Relationship Id="rId4" Type="http://schemas.openxmlformats.org/officeDocument/2006/relationships/hyperlink" Target="http://nrcs.maps.arcgis.com/apps/Cascade/index.html?appid=8c9b052d51214cc3b6742a4ddf0a98cc"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45"/>
  <sheetViews>
    <sheetView tabSelected="1" view="pageBreakPreview" zoomScale="140" zoomScaleNormal="140" zoomScaleSheetLayoutView="140" workbookViewId="0">
      <selection sqref="A1:BG1"/>
    </sheetView>
  </sheetViews>
  <sheetFormatPr defaultColWidth="9.33203125" defaultRowHeight="12.75" x14ac:dyDescent="0.2"/>
  <cols>
    <col min="1" max="1" width="4" style="27" customWidth="1"/>
    <col min="2" max="2" width="26.6640625" style="27" customWidth="1"/>
    <col min="3" max="3" width="2.1640625" style="27" customWidth="1"/>
    <col min="4" max="4" width="5.33203125" style="27" customWidth="1"/>
    <col min="5" max="5" width="11.1640625" style="27" customWidth="1"/>
    <col min="6" max="6" width="1.1640625" style="27" customWidth="1"/>
    <col min="7" max="7" width="1" style="27" customWidth="1"/>
    <col min="8" max="8" width="1.1640625" style="27" hidden="1" customWidth="1"/>
    <col min="9" max="9" width="1.6640625" style="27" customWidth="1"/>
    <col min="10" max="10" width="1.1640625" style="27" customWidth="1"/>
    <col min="11" max="11" width="3.5" style="27" customWidth="1"/>
    <col min="12" max="13" width="1.1640625" style="27" customWidth="1"/>
    <col min="14" max="14" width="4.6640625" style="27" customWidth="1"/>
    <col min="15" max="15" width="5.1640625" style="27" customWidth="1"/>
    <col min="16" max="16" width="1.1640625" style="27" customWidth="1"/>
    <col min="17" max="17" width="0.1640625" style="27" customWidth="1"/>
    <col min="18" max="18" width="1.1640625" style="27" customWidth="1"/>
    <col min="19" max="19" width="2.1640625" style="27" customWidth="1"/>
    <col min="20" max="20" width="1" style="27" customWidth="1"/>
    <col min="21" max="21" width="0.83203125" style="27" customWidth="1"/>
    <col min="22" max="22" width="3.6640625" style="27" customWidth="1"/>
    <col min="23" max="23" width="2.33203125" style="27" customWidth="1"/>
    <col min="24" max="24" width="3.33203125" style="27" customWidth="1"/>
    <col min="25" max="25" width="2.1640625" style="27" customWidth="1"/>
    <col min="26" max="26" width="1.1640625" style="27" customWidth="1"/>
    <col min="27" max="27" width="4" style="27" customWidth="1"/>
    <col min="28" max="28" width="1.1640625" style="27" hidden="1" customWidth="1"/>
    <col min="29" max="32" width="2.1640625" style="27" customWidth="1"/>
    <col min="33" max="33" width="3.6640625" style="27" customWidth="1"/>
    <col min="34" max="36" width="1.1640625" style="27" customWidth="1"/>
    <col min="37" max="37" width="2.1640625" style="27" customWidth="1"/>
    <col min="38" max="39" width="1.1640625" style="27" customWidth="1"/>
    <col min="40" max="40" width="2.5" style="27" customWidth="1"/>
    <col min="41" max="42" width="3.33203125" style="27" customWidth="1"/>
    <col min="43" max="43" width="2.1640625" style="27" customWidth="1"/>
    <col min="44" max="44" width="2.83203125" style="27" customWidth="1"/>
    <col min="45" max="45" width="3.33203125" style="27" customWidth="1"/>
    <col min="46" max="46" width="1.1640625" style="27" customWidth="1"/>
    <col min="47" max="47" width="2.1640625" style="27" customWidth="1"/>
    <col min="48" max="48" width="4.5" style="27" customWidth="1"/>
    <col min="49" max="49" width="2.1640625" style="27" customWidth="1"/>
    <col min="50" max="50" width="2.5" style="27" customWidth="1"/>
    <col min="51" max="53" width="1.1640625" style="27" customWidth="1"/>
    <col min="54" max="54" width="5" style="27" customWidth="1"/>
    <col min="55" max="55" width="7" style="27" customWidth="1"/>
    <col min="56" max="56" width="3.33203125" style="27" customWidth="1"/>
    <col min="57" max="57" width="1.5" style="27" customWidth="1"/>
    <col min="58" max="58" width="6.83203125" style="27" customWidth="1"/>
    <col min="59" max="59" width="8.6640625" style="27" customWidth="1"/>
    <col min="60" max="62" width="9.33203125" style="83"/>
    <col min="63" max="16384" width="9.33203125" style="27"/>
  </cols>
  <sheetData>
    <row r="1" spans="1:62" ht="18.75" customHeight="1" x14ac:dyDescent="0.2">
      <c r="A1" s="169" t="s">
        <v>40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1"/>
    </row>
    <row r="2" spans="1:62" ht="15.95" customHeight="1" x14ac:dyDescent="0.2">
      <c r="A2" s="172"/>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8"/>
    </row>
    <row r="3" spans="1:62" ht="15.75" x14ac:dyDescent="0.2">
      <c r="A3" s="165" t="s">
        <v>171</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7"/>
    </row>
    <row r="4" spans="1:62" ht="18" x14ac:dyDescent="0.2">
      <c r="A4" s="168"/>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8"/>
    </row>
    <row r="5" spans="1:62" ht="18" x14ac:dyDescent="0.2">
      <c r="A5" s="164"/>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8"/>
    </row>
    <row r="6" spans="1:62" ht="18" customHeight="1" x14ac:dyDescent="0.2">
      <c r="A6" s="149" t="s">
        <v>31</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1"/>
    </row>
    <row r="7" spans="1:62" ht="15" x14ac:dyDescent="0.2">
      <c r="A7" s="146"/>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8"/>
    </row>
    <row r="8" spans="1:62" x14ac:dyDescent="0.2">
      <c r="A8" s="149" t="s">
        <v>44</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1"/>
    </row>
    <row r="9" spans="1:62" x14ac:dyDescent="0.2">
      <c r="A9" s="152"/>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1"/>
    </row>
    <row r="10" spans="1:62" x14ac:dyDescent="0.2">
      <c r="A10" s="152"/>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1"/>
    </row>
    <row r="11" spans="1:62" ht="43.5" customHeight="1" x14ac:dyDescent="0.2">
      <c r="A11" s="152"/>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1"/>
    </row>
    <row r="12" spans="1:62" ht="15" x14ac:dyDescent="0.2">
      <c r="A12" s="146"/>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8"/>
    </row>
    <row r="13" spans="1:62" ht="66.75" customHeight="1" x14ac:dyDescent="0.2">
      <c r="A13" s="149" t="s">
        <v>130</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1"/>
    </row>
    <row r="14" spans="1:62" s="30" customFormat="1" ht="16.5" customHeight="1" x14ac:dyDescent="0.2">
      <c r="A14" s="173" t="s">
        <v>36</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8"/>
      <c r="BH14" s="121"/>
      <c r="BI14" s="121"/>
      <c r="BJ14" s="121"/>
    </row>
    <row r="15" spans="1:62" s="30" customFormat="1" ht="30.75" customHeight="1" x14ac:dyDescent="0.2">
      <c r="A15" s="29"/>
      <c r="B15" s="154" t="s">
        <v>131</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60"/>
      <c r="BH15" s="121"/>
      <c r="BI15" s="121"/>
      <c r="BJ15" s="121"/>
    </row>
    <row r="16" spans="1:62" s="30" customFormat="1" ht="33.75" customHeight="1" x14ac:dyDescent="0.2">
      <c r="A16" s="29"/>
      <c r="B16" s="154" t="s">
        <v>34</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1"/>
      <c r="BH16" s="121"/>
      <c r="BI16" s="121"/>
      <c r="BJ16" s="121"/>
    </row>
    <row r="17" spans="1:62" s="30" customFormat="1" ht="15" customHeight="1" x14ac:dyDescent="0.2">
      <c r="A17" s="146"/>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8"/>
      <c r="BH17" s="121"/>
      <c r="BI17" s="121"/>
      <c r="BJ17" s="121"/>
    </row>
    <row r="18" spans="1:62" s="30" customFormat="1" ht="17.25" customHeight="1" x14ac:dyDescent="0.2">
      <c r="A18" s="155" t="s">
        <v>132</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7"/>
      <c r="BH18" s="121"/>
      <c r="BI18" s="121"/>
      <c r="BJ18" s="121"/>
    </row>
    <row r="19" spans="1:62" s="30" customFormat="1" ht="15" x14ac:dyDescent="0.2">
      <c r="A19" s="26"/>
      <c r="B19" s="154" t="s">
        <v>38</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1"/>
      <c r="BH19" s="121"/>
      <c r="BI19" s="121"/>
      <c r="BJ19" s="121"/>
    </row>
    <row r="20" spans="1:62" s="30" customFormat="1" ht="35.25" customHeight="1" x14ac:dyDescent="0.2">
      <c r="A20" s="26"/>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1"/>
      <c r="BH20" s="121"/>
      <c r="BI20" s="121"/>
      <c r="BJ20" s="121"/>
    </row>
    <row r="21" spans="1:62" s="30" customFormat="1" ht="15" x14ac:dyDescent="0.2">
      <c r="A21" s="146"/>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8"/>
      <c r="BH21" s="121"/>
      <c r="BI21" s="121"/>
      <c r="BJ21" s="121"/>
    </row>
    <row r="22" spans="1:62" s="30" customFormat="1" ht="15" customHeight="1" x14ac:dyDescent="0.2">
      <c r="A22" s="155" t="s">
        <v>129</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9"/>
      <c r="BH22" s="121"/>
      <c r="BI22" s="121"/>
      <c r="BJ22" s="121"/>
    </row>
    <row r="23" spans="1:62" s="30" customFormat="1" ht="15" customHeight="1" x14ac:dyDescent="0.2">
      <c r="A23" s="155"/>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9"/>
      <c r="BH23" s="121"/>
      <c r="BI23" s="121"/>
      <c r="BJ23" s="121"/>
    </row>
    <row r="24" spans="1:62" s="30" customFormat="1" ht="15" customHeight="1" x14ac:dyDescent="0.2">
      <c r="A24" s="15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9"/>
      <c r="BH24" s="121"/>
      <c r="BI24" s="121"/>
      <c r="BJ24" s="121"/>
    </row>
    <row r="25" spans="1:62" s="30" customFormat="1" ht="15" customHeight="1" x14ac:dyDescent="0.2">
      <c r="A25" s="28"/>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3"/>
      <c r="BH25" s="121"/>
      <c r="BI25" s="121"/>
      <c r="BJ25" s="121"/>
    </row>
    <row r="26" spans="1:62" s="30" customFormat="1" ht="15" customHeight="1" x14ac:dyDescent="0.2">
      <c r="A26" s="149" t="s">
        <v>165</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60"/>
      <c r="BH26" s="121"/>
      <c r="BI26" s="121"/>
      <c r="BJ26" s="121"/>
    </row>
    <row r="27" spans="1:62" s="30" customFormat="1" ht="15" customHeight="1" x14ac:dyDescent="0.2">
      <c r="A27" s="149"/>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60"/>
      <c r="BH27" s="121"/>
      <c r="BI27" s="121"/>
      <c r="BJ27" s="121"/>
    </row>
    <row r="28" spans="1:62" s="30" customFormat="1" ht="15" customHeight="1" x14ac:dyDescent="0.2">
      <c r="A28" s="149"/>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60"/>
      <c r="BH28" s="121"/>
      <c r="BI28" s="121"/>
      <c r="BJ28" s="121"/>
    </row>
    <row r="29" spans="1:62" s="30" customFormat="1" ht="35.25" customHeight="1" thickBot="1" x14ac:dyDescent="0.25">
      <c r="A29" s="161" t="s">
        <v>166</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3"/>
      <c r="BH29" s="121"/>
      <c r="BI29" s="121"/>
      <c r="BJ29" s="121"/>
    </row>
    <row r="30" spans="1:62" s="30" customFormat="1" ht="15" x14ac:dyDescent="0.2">
      <c r="A30" s="153"/>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21"/>
      <c r="BI30" s="121"/>
      <c r="BJ30" s="121"/>
    </row>
    <row r="31" spans="1:62" s="30" customFormat="1" ht="15" x14ac:dyDescent="0.2">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21"/>
      <c r="BI31" s="121"/>
      <c r="BJ31" s="121"/>
    </row>
    <row r="32" spans="1:62" s="30" customFormat="1" ht="15" x14ac:dyDescent="0.2">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21"/>
      <c r="BI32" s="121"/>
      <c r="BJ32" s="121"/>
    </row>
    <row r="33" spans="1:59" x14ac:dyDescent="0.2">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row>
    <row r="34" spans="1:59" x14ac:dyDescent="0.2">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row>
    <row r="35" spans="1:59" x14ac:dyDescent="0.2">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row>
    <row r="36" spans="1:59" x14ac:dyDescent="0.2">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row>
    <row r="37" spans="1:59" x14ac:dyDescent="0.2">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row>
    <row r="38" spans="1:59" x14ac:dyDescent="0.2">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row>
    <row r="39" spans="1:59" ht="0.75" customHeight="1" x14ac:dyDescent="0.2">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row>
    <row r="40" spans="1:59" ht="12.75" hidden="1" customHeight="1" x14ac:dyDescent="0.2">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row>
    <row r="41" spans="1:59" ht="12.75" hidden="1" customHeight="1" x14ac:dyDescent="0.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row>
    <row r="42" spans="1:59" ht="12.75" hidden="1" customHeight="1" x14ac:dyDescent="0.2">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row>
    <row r="43" spans="1:59" ht="12.75" hidden="1" customHeight="1" x14ac:dyDescent="0.2">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row>
    <row r="44" spans="1:59" x14ac:dyDescent="0.2">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row>
    <row r="45" spans="1:59" x14ac:dyDescent="0.2">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row>
  </sheetData>
  <sheetProtection selectLockedCells="1"/>
  <mergeCells count="21">
    <mergeCell ref="A7:BG7"/>
    <mergeCell ref="A12:BG12"/>
    <mergeCell ref="A13:BG13"/>
    <mergeCell ref="A14:BG14"/>
    <mergeCell ref="B15:BG15"/>
    <mergeCell ref="A5:BG5"/>
    <mergeCell ref="A3:BG3"/>
    <mergeCell ref="A4:BG4"/>
    <mergeCell ref="A6:BG6"/>
    <mergeCell ref="A1:BG1"/>
    <mergeCell ref="A2:BG2"/>
    <mergeCell ref="A21:BG21"/>
    <mergeCell ref="A8:BG11"/>
    <mergeCell ref="A30:BG45"/>
    <mergeCell ref="A17:BG17"/>
    <mergeCell ref="B16:BG16"/>
    <mergeCell ref="A18:BG18"/>
    <mergeCell ref="B19:BG20"/>
    <mergeCell ref="A22:BG24"/>
    <mergeCell ref="A26:BG28"/>
    <mergeCell ref="A29:BG29"/>
  </mergeCells>
  <pageMargins left="0.45" right="0.45" top="0.5" bottom="0.5" header="0.3" footer="0.3"/>
  <pageSetup scale="79" fitToHeight="0" orientation="landscape" r:id="rId1"/>
  <headerFooter scaleWithDoc="0" alignWithMargins="0">
    <oddFooter>&amp;RJune 2018</oddFooter>
  </headerFooter>
  <rowBreaks count="1" manualBreakCount="1">
    <brk id="29" max="5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J186"/>
  <sheetViews>
    <sheetView zoomScale="120" zoomScaleNormal="120" zoomScaleSheetLayoutView="100" workbookViewId="0">
      <selection sqref="A1:BG1"/>
    </sheetView>
  </sheetViews>
  <sheetFormatPr defaultColWidth="9.33203125" defaultRowHeight="12.75" x14ac:dyDescent="0.2"/>
  <cols>
    <col min="1" max="1" width="4" style="27" customWidth="1"/>
    <col min="2" max="2" width="26.6640625" style="27" customWidth="1"/>
    <col min="3" max="3" width="2.1640625" style="27" customWidth="1"/>
    <col min="4" max="4" width="5.33203125" style="27" customWidth="1"/>
    <col min="5" max="5" width="11.1640625" style="27" customWidth="1"/>
    <col min="6" max="6" width="1.1640625" style="27" customWidth="1"/>
    <col min="7" max="7" width="1" style="27" customWidth="1"/>
    <col min="8" max="8" width="1.1640625" style="27" hidden="1" customWidth="1"/>
    <col min="9" max="9" width="1.6640625" style="27" customWidth="1"/>
    <col min="10" max="10" width="1.1640625" style="27" customWidth="1"/>
    <col min="11" max="11" width="3.5" style="27" customWidth="1"/>
    <col min="12" max="13" width="1.1640625" style="27" customWidth="1"/>
    <col min="14" max="14" width="4.6640625" style="27" customWidth="1"/>
    <col min="15" max="15" width="5.1640625" style="27" customWidth="1"/>
    <col min="16" max="16" width="1.1640625" style="27" customWidth="1"/>
    <col min="17" max="17" width="0.1640625" style="27" customWidth="1"/>
    <col min="18" max="18" width="1.1640625" style="27" customWidth="1"/>
    <col min="19" max="19" width="2.1640625" style="27" customWidth="1"/>
    <col min="20" max="20" width="1" style="27" customWidth="1"/>
    <col min="21" max="21" width="0.83203125" style="27" customWidth="1"/>
    <col min="22" max="22" width="3.6640625" style="27" customWidth="1"/>
    <col min="23" max="23" width="2.33203125" style="27" customWidth="1"/>
    <col min="24" max="24" width="3.33203125" style="27" customWidth="1"/>
    <col min="25" max="25" width="2.1640625" style="27" customWidth="1"/>
    <col min="26" max="26" width="1.1640625" style="27" customWidth="1"/>
    <col min="27" max="27" width="4" style="27" customWidth="1"/>
    <col min="28" max="28" width="1.1640625" style="27" hidden="1" customWidth="1"/>
    <col min="29" max="32" width="2.1640625" style="27" customWidth="1"/>
    <col min="33" max="33" width="3.6640625" style="27" customWidth="1"/>
    <col min="34" max="36" width="1.1640625" style="27" customWidth="1"/>
    <col min="37" max="37" width="2.1640625" style="27" customWidth="1"/>
    <col min="38" max="39" width="1.1640625" style="27" customWidth="1"/>
    <col min="40" max="40" width="2.5" style="27" customWidth="1"/>
    <col min="41" max="42" width="3.33203125" style="27" customWidth="1"/>
    <col min="43" max="43" width="2.1640625" style="27" customWidth="1"/>
    <col min="44" max="44" width="2.83203125" style="27" customWidth="1"/>
    <col min="45" max="45" width="3.33203125" style="27" customWidth="1"/>
    <col min="46" max="46" width="1.1640625" style="27" customWidth="1"/>
    <col min="47" max="47" width="2.1640625" style="27" customWidth="1"/>
    <col min="48" max="48" width="4.5" style="27" customWidth="1"/>
    <col min="49" max="49" width="2.1640625" style="27" customWidth="1"/>
    <col min="50" max="50" width="2.5" style="27" customWidth="1"/>
    <col min="51" max="53" width="1.1640625" style="27" customWidth="1"/>
    <col min="54" max="54" width="5" style="27" customWidth="1"/>
    <col min="55" max="55" width="7" style="27" customWidth="1"/>
    <col min="56" max="56" width="3.33203125" style="27" customWidth="1"/>
    <col min="57" max="57" width="1.5" style="27" customWidth="1"/>
    <col min="58" max="58" width="6.83203125" style="27" customWidth="1"/>
    <col min="59" max="59" width="8.6640625" style="27" customWidth="1"/>
    <col min="60" max="62" width="9.33203125" style="83"/>
    <col min="63" max="16384" width="9.33203125" style="27"/>
  </cols>
  <sheetData>
    <row r="1" spans="1:62" s="85" customFormat="1" ht="17.100000000000001" customHeight="1" x14ac:dyDescent="0.2">
      <c r="A1" s="217" t="s">
        <v>50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84"/>
      <c r="BI1" s="84"/>
      <c r="BJ1" s="84"/>
    </row>
    <row r="2" spans="1:62" s="85" customFormat="1" ht="9.75" customHeight="1" x14ac:dyDescent="0.2">
      <c r="A2" s="243"/>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5"/>
      <c r="BH2" s="84"/>
      <c r="BI2" s="84"/>
      <c r="BJ2" s="84"/>
    </row>
    <row r="3" spans="1:62" ht="47.25" customHeight="1" x14ac:dyDescent="0.2">
      <c r="A3" s="248" t="s">
        <v>133</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50"/>
    </row>
    <row r="4" spans="1:62" ht="8.25" customHeight="1" x14ac:dyDescent="0.2">
      <c r="A4" s="246"/>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247"/>
    </row>
    <row r="5" spans="1:62" ht="90.75" customHeight="1" x14ac:dyDescent="0.2">
      <c r="A5" s="251" t="s">
        <v>42</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3"/>
    </row>
    <row r="6" spans="1:62" ht="30.75" customHeight="1" x14ac:dyDescent="0.2">
      <c r="A6" s="226" t="s">
        <v>18</v>
      </c>
      <c r="B6" s="227"/>
      <c r="C6" s="228"/>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6" t="s">
        <v>20</v>
      </c>
      <c r="AF6" s="227"/>
      <c r="AG6" s="227"/>
      <c r="AH6" s="227"/>
      <c r="AI6" s="227"/>
      <c r="AJ6" s="227"/>
      <c r="AK6" s="227"/>
      <c r="AL6" s="230"/>
      <c r="AM6" s="231"/>
      <c r="AN6" s="231"/>
      <c r="AO6" s="231"/>
      <c r="AP6" s="231"/>
      <c r="AQ6" s="231"/>
      <c r="AR6" s="231"/>
      <c r="AS6" s="231"/>
      <c r="AT6" s="231"/>
      <c r="AU6" s="231"/>
      <c r="AV6" s="231"/>
      <c r="AW6" s="231"/>
      <c r="AX6" s="231"/>
      <c r="AY6" s="231"/>
      <c r="AZ6" s="231"/>
      <c r="BA6" s="231"/>
      <c r="BB6" s="231"/>
      <c r="BC6" s="231"/>
      <c r="BD6" s="231"/>
      <c r="BE6" s="231"/>
      <c r="BF6" s="231"/>
      <c r="BG6" s="232"/>
    </row>
    <row r="7" spans="1:62" ht="18" customHeight="1" x14ac:dyDescent="0.2">
      <c r="A7" s="226" t="s">
        <v>19</v>
      </c>
      <c r="B7" s="227"/>
      <c r="C7" s="227"/>
      <c r="D7" s="227"/>
      <c r="E7" s="227"/>
      <c r="F7" s="227"/>
      <c r="G7" s="227"/>
      <c r="H7" s="227"/>
      <c r="I7" s="227"/>
      <c r="J7" s="227"/>
      <c r="K7" s="227"/>
      <c r="L7" s="227"/>
      <c r="M7" s="227"/>
      <c r="N7" s="228"/>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row>
    <row r="8" spans="1:62" ht="18" customHeight="1" thickBot="1" x14ac:dyDescent="0.25">
      <c r="A8" s="238" t="s">
        <v>21</v>
      </c>
      <c r="B8" s="227"/>
      <c r="C8" s="227"/>
      <c r="D8" s="227"/>
      <c r="E8" s="227"/>
      <c r="F8" s="227"/>
      <c r="G8" s="227"/>
      <c r="H8" s="227"/>
      <c r="I8" s="227"/>
      <c r="J8" s="227"/>
      <c r="K8" s="227"/>
      <c r="L8" s="227"/>
      <c r="M8" s="227"/>
      <c r="N8" s="227"/>
      <c r="O8" s="227"/>
      <c r="P8" s="239"/>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2"/>
      <c r="AX8" s="234" t="s">
        <v>22</v>
      </c>
      <c r="AY8" s="235"/>
      <c r="AZ8" s="235"/>
      <c r="BA8" s="235"/>
      <c r="BB8" s="236"/>
      <c r="BC8" s="237"/>
      <c r="BD8" s="231"/>
      <c r="BE8" s="231"/>
      <c r="BF8" s="231"/>
      <c r="BG8" s="232"/>
    </row>
    <row r="9" spans="1:62" ht="18" customHeight="1" x14ac:dyDescent="0.2">
      <c r="A9" s="233" t="s">
        <v>0</v>
      </c>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row>
    <row r="10" spans="1:62" ht="33.75" customHeight="1" thickBot="1" x14ac:dyDescent="0.25">
      <c r="A10" s="222" t="s">
        <v>1</v>
      </c>
      <c r="B10" s="223"/>
      <c r="C10" s="223"/>
      <c r="D10" s="223"/>
      <c r="E10" s="221" t="s">
        <v>2</v>
      </c>
      <c r="F10" s="221"/>
      <c r="G10" s="221"/>
      <c r="H10" s="221"/>
      <c r="I10" s="221"/>
      <c r="J10" s="219" t="s">
        <v>16</v>
      </c>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4" t="s">
        <v>3</v>
      </c>
      <c r="BA10" s="224"/>
      <c r="BB10" s="224"/>
      <c r="BC10" s="224"/>
      <c r="BD10" s="224"/>
      <c r="BE10" s="224"/>
      <c r="BF10" s="225"/>
      <c r="BG10" s="225"/>
    </row>
    <row r="11" spans="1:62" ht="18" customHeight="1" thickTop="1" thickBot="1" x14ac:dyDescent="0.25">
      <c r="A11" s="174" t="s">
        <v>4</v>
      </c>
      <c r="B11" s="175"/>
      <c r="C11" s="175"/>
      <c r="D11" s="175"/>
      <c r="E11" s="177" t="s">
        <v>5</v>
      </c>
      <c r="F11" s="178"/>
      <c r="G11" s="178"/>
      <c r="H11" s="178"/>
      <c r="I11" s="179"/>
      <c r="J11" s="254"/>
      <c r="K11" s="255"/>
      <c r="L11" s="184" t="s">
        <v>77</v>
      </c>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1" t="s">
        <v>142</v>
      </c>
      <c r="BA11" s="182"/>
      <c r="BB11" s="182"/>
      <c r="BC11" s="182"/>
      <c r="BD11" s="182"/>
      <c r="BE11" s="182"/>
      <c r="BF11" s="182"/>
      <c r="BG11" s="182"/>
    </row>
    <row r="12" spans="1:62" ht="81.75" customHeight="1" thickBot="1" x14ac:dyDescent="0.25">
      <c r="A12" s="176"/>
      <c r="B12" s="176"/>
      <c r="C12" s="176"/>
      <c r="D12" s="176"/>
      <c r="E12" s="180"/>
      <c r="F12" s="180"/>
      <c r="G12" s="180"/>
      <c r="H12" s="180"/>
      <c r="I12" s="180"/>
      <c r="J12" s="256" t="s">
        <v>141</v>
      </c>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183"/>
      <c r="BA12" s="183"/>
      <c r="BB12" s="183"/>
      <c r="BC12" s="183"/>
      <c r="BD12" s="183"/>
      <c r="BE12" s="183"/>
      <c r="BF12" s="183"/>
      <c r="BG12" s="183"/>
    </row>
    <row r="13" spans="1:62" ht="18" customHeight="1" thickTop="1" thickBot="1" x14ac:dyDescent="0.25">
      <c r="A13" s="207" t="s">
        <v>6</v>
      </c>
      <c r="B13" s="208"/>
      <c r="C13" s="208"/>
      <c r="D13" s="209"/>
      <c r="E13" s="260" t="s">
        <v>5</v>
      </c>
      <c r="F13" s="261"/>
      <c r="G13" s="261"/>
      <c r="H13" s="261"/>
      <c r="I13" s="262"/>
      <c r="J13" s="205"/>
      <c r="K13" s="206"/>
      <c r="L13" s="200" t="s">
        <v>77</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1"/>
      <c r="AZ13" s="202" t="s">
        <v>142</v>
      </c>
      <c r="BA13" s="203"/>
      <c r="BB13" s="203"/>
      <c r="BC13" s="203"/>
      <c r="BD13" s="203"/>
      <c r="BE13" s="203"/>
      <c r="BF13" s="203"/>
      <c r="BG13" s="203"/>
    </row>
    <row r="14" spans="1:62" ht="109.5" customHeight="1" thickBot="1" x14ac:dyDescent="0.25">
      <c r="A14" s="210"/>
      <c r="B14" s="211"/>
      <c r="C14" s="211"/>
      <c r="D14" s="212"/>
      <c r="E14" s="263"/>
      <c r="F14" s="263"/>
      <c r="G14" s="263"/>
      <c r="H14" s="263"/>
      <c r="I14" s="263"/>
      <c r="J14" s="186" t="s">
        <v>180</v>
      </c>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204"/>
      <c r="BA14" s="204"/>
      <c r="BB14" s="204"/>
      <c r="BC14" s="204"/>
      <c r="BD14" s="204"/>
      <c r="BE14" s="204"/>
      <c r="BF14" s="204"/>
      <c r="BG14" s="204"/>
    </row>
    <row r="15" spans="1:62" ht="18" customHeight="1" thickTop="1" thickBot="1" x14ac:dyDescent="0.25">
      <c r="A15" s="207" t="s">
        <v>7</v>
      </c>
      <c r="B15" s="208"/>
      <c r="C15" s="208"/>
      <c r="D15" s="209"/>
      <c r="E15" s="213" t="s">
        <v>5</v>
      </c>
      <c r="F15" s="214"/>
      <c r="G15" s="214"/>
      <c r="H15" s="214"/>
      <c r="I15" s="214"/>
      <c r="J15" s="205"/>
      <c r="K15" s="206"/>
      <c r="L15" s="200" t="s">
        <v>77</v>
      </c>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1"/>
      <c r="AZ15" s="202" t="s">
        <v>143</v>
      </c>
      <c r="BA15" s="203"/>
      <c r="BB15" s="203"/>
      <c r="BC15" s="203"/>
      <c r="BD15" s="203"/>
      <c r="BE15" s="203"/>
      <c r="BF15" s="203"/>
      <c r="BG15" s="203"/>
    </row>
    <row r="16" spans="1:62" ht="98.25" customHeight="1" thickBot="1" x14ac:dyDescent="0.25">
      <c r="A16" s="210"/>
      <c r="B16" s="211"/>
      <c r="C16" s="211"/>
      <c r="D16" s="212"/>
      <c r="E16" s="215"/>
      <c r="F16" s="216"/>
      <c r="G16" s="216"/>
      <c r="H16" s="216"/>
      <c r="I16" s="216"/>
      <c r="J16" s="258" t="s">
        <v>179</v>
      </c>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259"/>
      <c r="AZ16" s="204"/>
      <c r="BA16" s="204"/>
      <c r="BB16" s="204"/>
      <c r="BC16" s="204"/>
      <c r="BD16" s="204"/>
      <c r="BE16" s="204"/>
      <c r="BF16" s="204"/>
      <c r="BG16" s="204"/>
    </row>
    <row r="17" spans="1:62" ht="18" customHeight="1" thickTop="1" thickBot="1" x14ac:dyDescent="0.3">
      <c r="A17" s="190" t="s">
        <v>146</v>
      </c>
      <c r="B17" s="191"/>
      <c r="C17" s="191"/>
      <c r="D17" s="191"/>
      <c r="E17" s="191"/>
      <c r="F17" s="191"/>
      <c r="G17" s="191"/>
      <c r="H17" s="191"/>
      <c r="I17" s="191"/>
      <c r="J17" s="195"/>
      <c r="K17" s="196"/>
      <c r="L17" s="240" t="s">
        <v>147</v>
      </c>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2"/>
    </row>
    <row r="18" spans="1:62" ht="72.75" customHeight="1" thickBot="1" x14ac:dyDescent="0.25">
      <c r="A18" s="192"/>
      <c r="B18" s="193"/>
      <c r="C18" s="193"/>
      <c r="D18" s="193"/>
      <c r="E18" s="193"/>
      <c r="F18" s="193"/>
      <c r="G18" s="193"/>
      <c r="H18" s="193"/>
      <c r="I18" s="194"/>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9"/>
      <c r="BJ18" s="86"/>
    </row>
    <row r="19" spans="1:62" ht="140.25" customHeight="1" thickTop="1" x14ac:dyDescent="0.2">
      <c r="A19" s="197" t="s">
        <v>198</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9"/>
    </row>
    <row r="20" spans="1:62" x14ac:dyDescent="0.2">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27"/>
    </row>
    <row r="21" spans="1:62" x14ac:dyDescent="0.2">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27"/>
    </row>
    <row r="22" spans="1:62" x14ac:dyDescent="0.2">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27"/>
    </row>
    <row r="23" spans="1:62" x14ac:dyDescent="0.2">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27"/>
    </row>
    <row r="24" spans="1:62" x14ac:dyDescent="0.2">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27"/>
    </row>
    <row r="25" spans="1:62" x14ac:dyDescent="0.2">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27"/>
    </row>
    <row r="26" spans="1:62" x14ac:dyDescent="0.2">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27"/>
    </row>
    <row r="27" spans="1:62" x14ac:dyDescent="0.2">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27"/>
    </row>
    <row r="28" spans="1:62" x14ac:dyDescent="0.2">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27"/>
    </row>
    <row r="29" spans="1:62" x14ac:dyDescent="0.2">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27"/>
    </row>
    <row r="30" spans="1:62" x14ac:dyDescent="0.2">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27"/>
    </row>
    <row r="31" spans="1:62" x14ac:dyDescent="0.2">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27"/>
    </row>
    <row r="32" spans="1:62" x14ac:dyDescent="0.2">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27"/>
    </row>
    <row r="33" spans="1:60" x14ac:dyDescent="0.2">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27"/>
    </row>
    <row r="34" spans="1:60" x14ac:dyDescent="0.2">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27"/>
    </row>
    <row r="35" spans="1:60" x14ac:dyDescent="0.2">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27"/>
    </row>
    <row r="36" spans="1:60" x14ac:dyDescent="0.2">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27"/>
    </row>
    <row r="37" spans="1:60" x14ac:dyDescent="0.2">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27"/>
    </row>
    <row r="38" spans="1:60" x14ac:dyDescent="0.2">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27"/>
    </row>
    <row r="39" spans="1:60" x14ac:dyDescent="0.2">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27"/>
    </row>
    <row r="40" spans="1:60" x14ac:dyDescent="0.2">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27"/>
    </row>
    <row r="41" spans="1:60" x14ac:dyDescent="0.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27"/>
    </row>
    <row r="42" spans="1:60" x14ac:dyDescent="0.2">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27"/>
    </row>
    <row r="43" spans="1:60" x14ac:dyDescent="0.2">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27"/>
    </row>
    <row r="44" spans="1:60" x14ac:dyDescent="0.2">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27"/>
    </row>
    <row r="45" spans="1:60" x14ac:dyDescent="0.2">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27"/>
    </row>
    <row r="46" spans="1:60" x14ac:dyDescent="0.2">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27"/>
    </row>
    <row r="47" spans="1:60" x14ac:dyDescent="0.2">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27"/>
    </row>
    <row r="48" spans="1:60" x14ac:dyDescent="0.2">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27"/>
    </row>
    <row r="49" spans="1:60"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27"/>
    </row>
    <row r="50" spans="1:60" x14ac:dyDescent="0.2">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27"/>
    </row>
    <row r="51" spans="1:60" x14ac:dyDescent="0.2">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27"/>
    </row>
    <row r="52" spans="1:60" x14ac:dyDescent="0.2">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27"/>
    </row>
    <row r="53" spans="1:60" x14ac:dyDescent="0.2">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27"/>
    </row>
    <row r="54" spans="1:60" x14ac:dyDescent="0.2">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27"/>
    </row>
    <row r="55" spans="1:60" x14ac:dyDescent="0.2">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27"/>
    </row>
    <row r="56" spans="1:60" x14ac:dyDescent="0.2">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27"/>
    </row>
    <row r="57" spans="1:60" x14ac:dyDescent="0.2">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27"/>
    </row>
    <row r="58" spans="1:60" x14ac:dyDescent="0.2">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27"/>
    </row>
    <row r="59" spans="1:60"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27"/>
    </row>
    <row r="60" spans="1:60" x14ac:dyDescent="0.2">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27"/>
    </row>
    <row r="61" spans="1:60" x14ac:dyDescent="0.2">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27"/>
    </row>
    <row r="62" spans="1:60" x14ac:dyDescent="0.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27"/>
    </row>
    <row r="63" spans="1:60" x14ac:dyDescent="0.2">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27"/>
    </row>
    <row r="64" spans="1:60" x14ac:dyDescent="0.2">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27"/>
    </row>
    <row r="65" spans="1:60" x14ac:dyDescent="0.2">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27"/>
    </row>
    <row r="66" spans="1:60" x14ac:dyDescent="0.2">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27"/>
    </row>
    <row r="67" spans="1:60" x14ac:dyDescent="0.2">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27"/>
    </row>
    <row r="68" spans="1:60" x14ac:dyDescent="0.2">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27"/>
    </row>
    <row r="69" spans="1:60" x14ac:dyDescent="0.2">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27"/>
    </row>
    <row r="70" spans="1:60" x14ac:dyDescent="0.2">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27"/>
    </row>
    <row r="71" spans="1:60" x14ac:dyDescent="0.2">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27"/>
    </row>
    <row r="72" spans="1:60" x14ac:dyDescent="0.2">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27"/>
    </row>
    <row r="73" spans="1:60" x14ac:dyDescent="0.2">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27"/>
    </row>
    <row r="74" spans="1:60" x14ac:dyDescent="0.2">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27"/>
    </row>
    <row r="75" spans="1:60" x14ac:dyDescent="0.2">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27"/>
    </row>
    <row r="76" spans="1:60" x14ac:dyDescent="0.2">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27"/>
    </row>
    <row r="77" spans="1:60" x14ac:dyDescent="0.2">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27"/>
    </row>
    <row r="78" spans="1:60" x14ac:dyDescent="0.2">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27"/>
    </row>
    <row r="79" spans="1:60" x14ac:dyDescent="0.2">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27"/>
    </row>
    <row r="80" spans="1:60" x14ac:dyDescent="0.2">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27"/>
    </row>
    <row r="81" spans="1:60" x14ac:dyDescent="0.2">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27"/>
    </row>
    <row r="82" spans="1:60" x14ac:dyDescent="0.2">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27"/>
    </row>
    <row r="83" spans="1:60" x14ac:dyDescent="0.2">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27"/>
    </row>
    <row r="84" spans="1:60" x14ac:dyDescent="0.2">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27"/>
    </row>
    <row r="85" spans="1:60" x14ac:dyDescent="0.2">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27"/>
    </row>
    <row r="86" spans="1:60" x14ac:dyDescent="0.2">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27"/>
    </row>
    <row r="87" spans="1:60" x14ac:dyDescent="0.2">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27"/>
    </row>
    <row r="88" spans="1:60" x14ac:dyDescent="0.2">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27"/>
    </row>
    <row r="89" spans="1:60" x14ac:dyDescent="0.2">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27"/>
    </row>
    <row r="90" spans="1:60" x14ac:dyDescent="0.2">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27"/>
    </row>
    <row r="91" spans="1:60" x14ac:dyDescent="0.2">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27"/>
    </row>
    <row r="92" spans="1:60" x14ac:dyDescent="0.2">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27"/>
    </row>
    <row r="93" spans="1:60" x14ac:dyDescent="0.2">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27"/>
    </row>
    <row r="94" spans="1:60" x14ac:dyDescent="0.2">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27"/>
    </row>
    <row r="95" spans="1:60" x14ac:dyDescent="0.2">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27"/>
    </row>
    <row r="96" spans="1:60" x14ac:dyDescent="0.2">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27"/>
    </row>
    <row r="97" spans="1:60" x14ac:dyDescent="0.2">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27"/>
    </row>
    <row r="98" spans="1:60" x14ac:dyDescent="0.2">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27"/>
    </row>
    <row r="99" spans="1:60" x14ac:dyDescent="0.2">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27"/>
    </row>
    <row r="100" spans="1:60" x14ac:dyDescent="0.2">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27"/>
    </row>
    <row r="101" spans="1:60" x14ac:dyDescent="0.2">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27"/>
    </row>
    <row r="102" spans="1:60" x14ac:dyDescent="0.2">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27"/>
    </row>
    <row r="103" spans="1:60" x14ac:dyDescent="0.2">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27"/>
    </row>
    <row r="104" spans="1:60" x14ac:dyDescent="0.2">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27"/>
    </row>
    <row r="105" spans="1:60" x14ac:dyDescent="0.2">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27"/>
    </row>
    <row r="106" spans="1:60" x14ac:dyDescent="0.2">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27"/>
    </row>
    <row r="107" spans="1:60" x14ac:dyDescent="0.2">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27"/>
    </row>
    <row r="108" spans="1:60" x14ac:dyDescent="0.2">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27"/>
    </row>
    <row r="109" spans="1:60" x14ac:dyDescent="0.2">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27"/>
    </row>
    <row r="110" spans="1:60" x14ac:dyDescent="0.2">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27"/>
    </row>
    <row r="111" spans="1:60" x14ac:dyDescent="0.2">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27"/>
    </row>
    <row r="112" spans="1:60" x14ac:dyDescent="0.2">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27"/>
    </row>
    <row r="113" spans="1:60" x14ac:dyDescent="0.2">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27"/>
    </row>
    <row r="114" spans="1:60" x14ac:dyDescent="0.2">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27"/>
    </row>
    <row r="115" spans="1:60" x14ac:dyDescent="0.2">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27"/>
    </row>
    <row r="116" spans="1:60" x14ac:dyDescent="0.2">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27"/>
    </row>
    <row r="117" spans="1:60" x14ac:dyDescent="0.2">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27"/>
    </row>
    <row r="118" spans="1:60" x14ac:dyDescent="0.2">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27"/>
    </row>
    <row r="119" spans="1:60" x14ac:dyDescent="0.2">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27"/>
    </row>
    <row r="120" spans="1:60" x14ac:dyDescent="0.2">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27"/>
    </row>
    <row r="121" spans="1:60" x14ac:dyDescent="0.2">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27"/>
    </row>
    <row r="122" spans="1:60" x14ac:dyDescent="0.2">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27"/>
    </row>
    <row r="123" spans="1:60" x14ac:dyDescent="0.2">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27"/>
    </row>
    <row r="124" spans="1:60" x14ac:dyDescent="0.2">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27"/>
    </row>
    <row r="125" spans="1:60" x14ac:dyDescent="0.2">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27"/>
    </row>
    <row r="126" spans="1:60" x14ac:dyDescent="0.2">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27"/>
    </row>
    <row r="127" spans="1:60" x14ac:dyDescent="0.2">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27"/>
    </row>
    <row r="128" spans="1:60" x14ac:dyDescent="0.2">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27"/>
    </row>
    <row r="129" spans="1:60" x14ac:dyDescent="0.2">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27"/>
    </row>
    <row r="130" spans="1:60" x14ac:dyDescent="0.2">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27"/>
    </row>
    <row r="131" spans="1:60" x14ac:dyDescent="0.2">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27"/>
    </row>
    <row r="132" spans="1:60" x14ac:dyDescent="0.2">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27"/>
    </row>
    <row r="133" spans="1:60" x14ac:dyDescent="0.2">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27"/>
    </row>
    <row r="134" spans="1:60" x14ac:dyDescent="0.2">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27"/>
    </row>
    <row r="135" spans="1:60" x14ac:dyDescent="0.2">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27"/>
    </row>
    <row r="136" spans="1:60" x14ac:dyDescent="0.2">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27"/>
    </row>
    <row r="137" spans="1:60" x14ac:dyDescent="0.2">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27"/>
    </row>
    <row r="138" spans="1:60" x14ac:dyDescent="0.2">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27"/>
    </row>
    <row r="139" spans="1:60" x14ac:dyDescent="0.2">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27"/>
    </row>
    <row r="140" spans="1:60" x14ac:dyDescent="0.2">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27"/>
    </row>
    <row r="141" spans="1:60" x14ac:dyDescent="0.2">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27"/>
    </row>
    <row r="142" spans="1:60" x14ac:dyDescent="0.2">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27"/>
    </row>
    <row r="143" spans="1:60" x14ac:dyDescent="0.2">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27"/>
    </row>
    <row r="144" spans="1:60" x14ac:dyDescent="0.2">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27"/>
    </row>
    <row r="145" spans="1:60" x14ac:dyDescent="0.2">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27"/>
    </row>
    <row r="146" spans="1:60" x14ac:dyDescent="0.2">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27"/>
    </row>
    <row r="147" spans="1:60" x14ac:dyDescent="0.2">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27"/>
    </row>
    <row r="148" spans="1:60" x14ac:dyDescent="0.2">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27"/>
    </row>
    <row r="149" spans="1:60" x14ac:dyDescent="0.2">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27"/>
    </row>
    <row r="150" spans="1:60" x14ac:dyDescent="0.2">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27"/>
    </row>
    <row r="151" spans="1:60" x14ac:dyDescent="0.2">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27"/>
    </row>
    <row r="152" spans="1:60" x14ac:dyDescent="0.2">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27"/>
    </row>
    <row r="153" spans="1:60" x14ac:dyDescent="0.2">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27"/>
    </row>
    <row r="154" spans="1:60" x14ac:dyDescent="0.2">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27"/>
    </row>
    <row r="155" spans="1:60" x14ac:dyDescent="0.2">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27"/>
    </row>
    <row r="156" spans="1:60" x14ac:dyDescent="0.2">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27"/>
    </row>
    <row r="157" spans="1:60" x14ac:dyDescent="0.2">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27"/>
    </row>
    <row r="158" spans="1:60" x14ac:dyDescent="0.2">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27"/>
    </row>
    <row r="159" spans="1:60" x14ac:dyDescent="0.2">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27"/>
    </row>
    <row r="160" spans="1:60" x14ac:dyDescent="0.2">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27"/>
    </row>
    <row r="161" spans="1:60" x14ac:dyDescent="0.2">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27"/>
    </row>
    <row r="162" spans="1:60" x14ac:dyDescent="0.2">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27"/>
    </row>
    <row r="163" spans="1:60" x14ac:dyDescent="0.2">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27"/>
    </row>
    <row r="164" spans="1:60" x14ac:dyDescent="0.2">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27"/>
    </row>
    <row r="165" spans="1:60" x14ac:dyDescent="0.2">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27"/>
    </row>
    <row r="166" spans="1:60" x14ac:dyDescent="0.2">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27"/>
    </row>
    <row r="167" spans="1:60" x14ac:dyDescent="0.2">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27"/>
    </row>
    <row r="168" spans="1:60" x14ac:dyDescent="0.2">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27"/>
    </row>
    <row r="169" spans="1:60" x14ac:dyDescent="0.2">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27"/>
    </row>
    <row r="170" spans="1:60" x14ac:dyDescent="0.2">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27"/>
    </row>
    <row r="171" spans="1:60" x14ac:dyDescent="0.2">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27"/>
    </row>
    <row r="172" spans="1:60" x14ac:dyDescent="0.2">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27"/>
    </row>
    <row r="173" spans="1:60" x14ac:dyDescent="0.2">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27"/>
    </row>
    <row r="174" spans="1:60" x14ac:dyDescent="0.2">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27"/>
    </row>
    <row r="175" spans="1:60" x14ac:dyDescent="0.2">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27"/>
    </row>
    <row r="176" spans="1:60" x14ac:dyDescent="0.2">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27"/>
    </row>
    <row r="177" spans="1:60" x14ac:dyDescent="0.2">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27"/>
    </row>
    <row r="178" spans="1:60" x14ac:dyDescent="0.2">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27"/>
    </row>
    <row r="179" spans="1:60" x14ac:dyDescent="0.2">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27"/>
    </row>
    <row r="180" spans="1:60" x14ac:dyDescent="0.2">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27"/>
    </row>
    <row r="181" spans="1:60" x14ac:dyDescent="0.2">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27"/>
    </row>
    <row r="182" spans="1:60" x14ac:dyDescent="0.2">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27"/>
    </row>
    <row r="183" spans="1:60" x14ac:dyDescent="0.2">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27"/>
    </row>
    <row r="184" spans="1:60" x14ac:dyDescent="0.2">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27"/>
    </row>
    <row r="185" spans="1:60" x14ac:dyDescent="0.2">
      <c r="BH185" s="27"/>
    </row>
    <row r="186" spans="1:60" x14ac:dyDescent="0.2">
      <c r="BH186" s="27"/>
    </row>
  </sheetData>
  <sheetProtection selectLockedCells="1"/>
  <mergeCells count="44">
    <mergeCell ref="L17:BG17"/>
    <mergeCell ref="A2:BG2"/>
    <mergeCell ref="A4:BG4"/>
    <mergeCell ref="A3:BG3"/>
    <mergeCell ref="A5:BG5"/>
    <mergeCell ref="J11:K11"/>
    <mergeCell ref="J12:AY12"/>
    <mergeCell ref="L15:AY15"/>
    <mergeCell ref="J15:K15"/>
    <mergeCell ref="J16:AY16"/>
    <mergeCell ref="A13:D14"/>
    <mergeCell ref="E13:I14"/>
    <mergeCell ref="A1:BG1"/>
    <mergeCell ref="J10:AY10"/>
    <mergeCell ref="E10:I10"/>
    <mergeCell ref="A10:D10"/>
    <mergeCell ref="AZ10:BG10"/>
    <mergeCell ref="A6:B6"/>
    <mergeCell ref="C6:AD6"/>
    <mergeCell ref="AE6:AK6"/>
    <mergeCell ref="AL6:BG6"/>
    <mergeCell ref="A9:BG9"/>
    <mergeCell ref="A7:M7"/>
    <mergeCell ref="N7:BG7"/>
    <mergeCell ref="AX8:BB8"/>
    <mergeCell ref="BC8:BG8"/>
    <mergeCell ref="A8:O8"/>
    <mergeCell ref="P8:AW8"/>
    <mergeCell ref="A20:BG184"/>
    <mergeCell ref="A11:D12"/>
    <mergeCell ref="E11:I12"/>
    <mergeCell ref="AZ11:BG12"/>
    <mergeCell ref="L11:AY11"/>
    <mergeCell ref="J14:AY14"/>
    <mergeCell ref="J18:BG18"/>
    <mergeCell ref="A17:I18"/>
    <mergeCell ref="J17:K17"/>
    <mergeCell ref="A19:BG19"/>
    <mergeCell ref="L13:AY13"/>
    <mergeCell ref="AZ13:BG14"/>
    <mergeCell ref="J13:K13"/>
    <mergeCell ref="A15:D16"/>
    <mergeCell ref="E15:I16"/>
    <mergeCell ref="AZ15:BG16"/>
  </mergeCells>
  <pageMargins left="0.45" right="0.45" top="0.5" bottom="0.5" header="0.3" footer="0.3"/>
  <pageSetup scale="80" fitToHeight="0" orientation="landscape" r:id="rId1"/>
  <headerFooter scaleWithDoc="0" alignWithMargins="0">
    <oddFooter>&amp;RJune 2018</oddFooter>
  </headerFooter>
  <rowBreaks count="1" manualBreakCount="1">
    <brk id="16" max="58" man="1"/>
  </rowBreaks>
  <colBreaks count="1" manualBreakCount="1">
    <brk id="5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N189"/>
  <sheetViews>
    <sheetView zoomScale="120" zoomScaleNormal="120" zoomScaleSheetLayoutView="70" workbookViewId="0">
      <selection sqref="A1:BH1"/>
    </sheetView>
  </sheetViews>
  <sheetFormatPr defaultColWidth="9.33203125" defaultRowHeight="12.75" x14ac:dyDescent="0.2"/>
  <cols>
    <col min="1" max="1" width="5.83203125" style="27" customWidth="1"/>
    <col min="2" max="2" width="15.1640625" style="27" customWidth="1"/>
    <col min="3" max="3" width="10" style="27" customWidth="1"/>
    <col min="4" max="4" width="0.6640625" style="27" customWidth="1"/>
    <col min="5" max="5" width="7.5" style="27" customWidth="1"/>
    <col min="6" max="6" width="19.1640625" style="27" customWidth="1"/>
    <col min="7" max="7" width="1.1640625" style="27" customWidth="1"/>
    <col min="8" max="8" width="3.6640625" style="27" customWidth="1"/>
    <col min="9" max="9" width="3.1640625" style="27" customWidth="1"/>
    <col min="10" max="10" width="1.6640625" style="27" customWidth="1"/>
    <col min="11" max="11" width="1.1640625" style="27" customWidth="1"/>
    <col min="12" max="12" width="3.5" style="27" customWidth="1"/>
    <col min="13" max="14" width="1.1640625" style="27" customWidth="1"/>
    <col min="15" max="15" width="4.6640625" style="27" customWidth="1"/>
    <col min="16" max="16" width="5.6640625" style="27" bestFit="1" customWidth="1"/>
    <col min="17" max="17" width="0.1640625" style="27" hidden="1" customWidth="1"/>
    <col min="18" max="18" width="0.1640625" style="27" customWidth="1"/>
    <col min="19" max="19" width="5.83203125" style="27" customWidth="1"/>
    <col min="20" max="20" width="0.33203125" style="27" customWidth="1"/>
    <col min="21" max="21" width="1" style="27" customWidth="1"/>
    <col min="22" max="22" width="0.83203125" style="27" customWidth="1"/>
    <col min="23" max="23" width="3.6640625" style="27" customWidth="1"/>
    <col min="24" max="24" width="2.33203125" style="27" customWidth="1"/>
    <col min="25" max="25" width="3.33203125" style="27" customWidth="1"/>
    <col min="26" max="26" width="2.1640625" style="27" customWidth="1"/>
    <col min="27" max="27" width="1.1640625" style="27" customWidth="1"/>
    <col min="28" max="28" width="4" style="27" customWidth="1"/>
    <col min="29" max="29" width="1.1640625" style="27" hidden="1" customWidth="1"/>
    <col min="30" max="33" width="2.1640625" style="27" customWidth="1"/>
    <col min="34" max="34" width="3.6640625" style="27" customWidth="1"/>
    <col min="35" max="37" width="1.1640625" style="27" customWidth="1"/>
    <col min="38" max="38" width="2.1640625" style="27" customWidth="1"/>
    <col min="39" max="40" width="1.1640625" style="27" customWidth="1"/>
    <col min="41" max="41" width="2.5" style="27" customWidth="1"/>
    <col min="42" max="43" width="3.33203125" style="27" customWidth="1"/>
    <col min="44" max="44" width="2.1640625" style="27" customWidth="1"/>
    <col min="45" max="45" width="2.83203125" style="27" customWidth="1"/>
    <col min="46" max="46" width="3.33203125" style="27" customWidth="1"/>
    <col min="47" max="47" width="1.1640625" style="27" customWidth="1"/>
    <col min="48" max="48" width="2.1640625" style="27" customWidth="1"/>
    <col min="49" max="49" width="4.83203125" style="27" customWidth="1"/>
    <col min="50" max="50" width="2.1640625" style="27" customWidth="1"/>
    <col min="51" max="51" width="2.5" style="27" customWidth="1"/>
    <col min="52" max="54" width="1.1640625" style="27" customWidth="1"/>
    <col min="55" max="55" width="5" style="8" customWidth="1"/>
    <col min="56" max="56" width="7" style="27" customWidth="1"/>
    <col min="57" max="57" width="3.33203125" style="27" customWidth="1"/>
    <col min="58" max="58" width="1.33203125" style="27" customWidth="1"/>
    <col min="59" max="59" width="5.83203125" style="27" customWidth="1"/>
    <col min="60" max="60" width="11.33203125" style="27" customWidth="1"/>
    <col min="61" max="61" width="6.83203125" style="2" hidden="1" customWidth="1"/>
    <col min="62" max="62" width="7.5" style="2" hidden="1" customWidth="1"/>
    <col min="63" max="63" width="9.33203125" style="2" hidden="1" customWidth="1"/>
    <col min="64" max="64" width="11" style="27" hidden="1" customWidth="1"/>
    <col min="65" max="65" width="9.6640625" style="27" hidden="1" customWidth="1"/>
    <col min="66" max="66" width="9.33203125" style="27" hidden="1" customWidth="1"/>
    <col min="67" max="16384" width="9.33203125" style="27"/>
  </cols>
  <sheetData>
    <row r="1" spans="1:63" ht="21" customHeight="1" x14ac:dyDescent="0.2">
      <c r="A1" s="675" t="s">
        <v>144</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7"/>
    </row>
    <row r="2" spans="1:63" ht="22.5" customHeight="1" thickBot="1" x14ac:dyDescent="0.25">
      <c r="A2" s="678" t="s">
        <v>71</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80"/>
    </row>
    <row r="3" spans="1:63" ht="27" customHeight="1" thickTop="1" x14ac:dyDescent="0.2">
      <c r="A3" s="704" t="s">
        <v>69</v>
      </c>
      <c r="B3" s="705"/>
      <c r="C3" s="87"/>
      <c r="D3" s="720" t="s">
        <v>23</v>
      </c>
      <c r="E3" s="721"/>
      <c r="F3" s="722"/>
      <c r="G3" s="723"/>
      <c r="H3" s="681" t="s">
        <v>121</v>
      </c>
      <c r="I3" s="681"/>
      <c r="J3" s="681"/>
      <c r="K3" s="681"/>
      <c r="L3" s="681"/>
      <c r="M3" s="681"/>
      <c r="N3" s="681"/>
      <c r="O3" s="681"/>
      <c r="P3" s="681"/>
      <c r="Q3" s="681"/>
      <c r="R3" s="681"/>
      <c r="S3" s="681"/>
      <c r="T3" s="681"/>
      <c r="U3" s="681"/>
      <c r="V3" s="681"/>
      <c r="W3" s="681"/>
      <c r="X3" s="681"/>
      <c r="Y3" s="682"/>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4"/>
    </row>
    <row r="4" spans="1:63" ht="27.95" customHeight="1" x14ac:dyDescent="0.2">
      <c r="A4" s="226" t="s">
        <v>28</v>
      </c>
      <c r="B4" s="227"/>
      <c r="C4" s="227"/>
      <c r="D4" s="709" t="s">
        <v>24</v>
      </c>
      <c r="E4" s="710"/>
      <c r="F4" s="715"/>
      <c r="G4" s="715"/>
      <c r="H4" s="710"/>
      <c r="I4" s="710"/>
      <c r="J4" s="710"/>
      <c r="K4" s="710"/>
      <c r="L4" s="711"/>
      <c r="M4" s="712"/>
      <c r="N4" s="713"/>
      <c r="O4" s="713"/>
      <c r="P4" s="713"/>
      <c r="Q4" s="713"/>
      <c r="R4" s="713"/>
      <c r="S4" s="713"/>
      <c r="T4" s="713"/>
      <c r="U4" s="713"/>
      <c r="V4" s="714"/>
      <c r="W4" s="709" t="s">
        <v>25</v>
      </c>
      <c r="X4" s="710"/>
      <c r="Y4" s="715"/>
      <c r="Z4" s="715"/>
      <c r="AA4" s="715"/>
      <c r="AB4" s="715"/>
      <c r="AC4" s="715"/>
      <c r="AD4" s="715"/>
      <c r="AE4" s="715"/>
      <c r="AF4" s="715"/>
      <c r="AG4" s="715"/>
      <c r="AH4" s="716"/>
      <c r="AI4" s="717"/>
      <c r="AJ4" s="718"/>
      <c r="AK4" s="718"/>
      <c r="AL4" s="718"/>
      <c r="AM4" s="718"/>
      <c r="AN4" s="718"/>
      <c r="AO4" s="718"/>
      <c r="AP4" s="718"/>
      <c r="AQ4" s="718"/>
      <c r="AR4" s="718"/>
      <c r="AS4" s="718"/>
      <c r="AT4" s="718"/>
      <c r="AU4" s="718"/>
      <c r="AV4" s="718"/>
      <c r="AW4" s="719"/>
      <c r="AX4" s="720" t="s">
        <v>26</v>
      </c>
      <c r="AY4" s="715"/>
      <c r="AZ4" s="715"/>
      <c r="BA4" s="715"/>
      <c r="BB4" s="715"/>
      <c r="BC4" s="715"/>
      <c r="BD4" s="715"/>
      <c r="BE4" s="716"/>
      <c r="BF4" s="712"/>
      <c r="BG4" s="713"/>
      <c r="BH4" s="714"/>
    </row>
    <row r="5" spans="1:63" ht="27.95" customHeight="1" x14ac:dyDescent="0.2">
      <c r="A5" s="226" t="s">
        <v>29</v>
      </c>
      <c r="B5" s="227"/>
      <c r="C5" s="227"/>
      <c r="D5" s="226" t="s">
        <v>24</v>
      </c>
      <c r="E5" s="227"/>
      <c r="F5" s="227"/>
      <c r="G5" s="227"/>
      <c r="H5" s="227"/>
      <c r="I5" s="227"/>
      <c r="J5" s="227"/>
      <c r="K5" s="227"/>
      <c r="L5" s="227"/>
      <c r="M5" s="733"/>
      <c r="N5" s="707"/>
      <c r="O5" s="707"/>
      <c r="P5" s="707"/>
      <c r="Q5" s="707"/>
      <c r="R5" s="707"/>
      <c r="S5" s="707"/>
      <c r="T5" s="707"/>
      <c r="U5" s="707"/>
      <c r="V5" s="707"/>
      <c r="W5" s="226" t="s">
        <v>25</v>
      </c>
      <c r="X5" s="227"/>
      <c r="Y5" s="227"/>
      <c r="Z5" s="227"/>
      <c r="AA5" s="227"/>
      <c r="AB5" s="227"/>
      <c r="AC5" s="227"/>
      <c r="AD5" s="227"/>
      <c r="AE5" s="227"/>
      <c r="AF5" s="227"/>
      <c r="AG5" s="227"/>
      <c r="AH5" s="227"/>
      <c r="AI5" s="706"/>
      <c r="AJ5" s="707"/>
      <c r="AK5" s="707"/>
      <c r="AL5" s="707"/>
      <c r="AM5" s="707"/>
      <c r="AN5" s="707"/>
      <c r="AO5" s="707"/>
      <c r="AP5" s="707"/>
      <c r="AQ5" s="707"/>
      <c r="AR5" s="707"/>
      <c r="AS5" s="707"/>
      <c r="AT5" s="707"/>
      <c r="AU5" s="707"/>
      <c r="AV5" s="707"/>
      <c r="AW5" s="708"/>
      <c r="AX5" s="709" t="s">
        <v>26</v>
      </c>
      <c r="AY5" s="710"/>
      <c r="AZ5" s="710"/>
      <c r="BA5" s="710"/>
      <c r="BB5" s="710"/>
      <c r="BC5" s="710"/>
      <c r="BD5" s="710"/>
      <c r="BE5" s="711"/>
      <c r="BF5" s="712"/>
      <c r="BG5" s="713"/>
      <c r="BH5" s="714"/>
    </row>
    <row r="6" spans="1:63" ht="27.95" customHeight="1" x14ac:dyDescent="0.2">
      <c r="A6" s="238" t="s">
        <v>30</v>
      </c>
      <c r="B6" s="685"/>
      <c r="C6" s="685"/>
      <c r="D6" s="238" t="s">
        <v>24</v>
      </c>
      <c r="E6" s="685"/>
      <c r="F6" s="685"/>
      <c r="G6" s="685"/>
      <c r="H6" s="685"/>
      <c r="I6" s="685"/>
      <c r="J6" s="685"/>
      <c r="K6" s="685"/>
      <c r="L6" s="685"/>
      <c r="M6" s="697"/>
      <c r="N6" s="698"/>
      <c r="O6" s="698"/>
      <c r="P6" s="698"/>
      <c r="Q6" s="698"/>
      <c r="R6" s="698"/>
      <c r="S6" s="698"/>
      <c r="T6" s="698"/>
      <c r="U6" s="698"/>
      <c r="V6" s="698"/>
      <c r="W6" s="238" t="s">
        <v>25</v>
      </c>
      <c r="X6" s="685"/>
      <c r="Y6" s="685"/>
      <c r="Z6" s="685"/>
      <c r="AA6" s="685"/>
      <c r="AB6" s="685"/>
      <c r="AC6" s="685"/>
      <c r="AD6" s="685"/>
      <c r="AE6" s="685"/>
      <c r="AF6" s="685"/>
      <c r="AG6" s="685"/>
      <c r="AH6" s="685"/>
      <c r="AI6" s="699"/>
      <c r="AJ6" s="698"/>
      <c r="AK6" s="698"/>
      <c r="AL6" s="698"/>
      <c r="AM6" s="698"/>
      <c r="AN6" s="698"/>
      <c r="AO6" s="698"/>
      <c r="AP6" s="698"/>
      <c r="AQ6" s="698"/>
      <c r="AR6" s="698"/>
      <c r="AS6" s="698"/>
      <c r="AT6" s="698"/>
      <c r="AU6" s="698"/>
      <c r="AV6" s="698"/>
      <c r="AW6" s="700"/>
      <c r="AX6" s="701" t="s">
        <v>26</v>
      </c>
      <c r="AY6" s="702"/>
      <c r="AZ6" s="702"/>
      <c r="BA6" s="702"/>
      <c r="BB6" s="702"/>
      <c r="BC6" s="702"/>
      <c r="BD6" s="702"/>
      <c r="BE6" s="703"/>
      <c r="BF6" s="691"/>
      <c r="BG6" s="692"/>
      <c r="BH6" s="693"/>
    </row>
    <row r="7" spans="1:63" ht="6.75" customHeight="1" x14ac:dyDescent="0.2">
      <c r="A7" s="686"/>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8"/>
    </row>
    <row r="8" spans="1:63" ht="34.5" customHeight="1" thickBot="1" x14ac:dyDescent="0.25">
      <c r="A8" s="689" t="s">
        <v>122</v>
      </c>
      <c r="B8" s="664"/>
      <c r="C8" s="664"/>
      <c r="D8" s="664"/>
      <c r="E8" s="664"/>
      <c r="F8" s="664"/>
      <c r="G8" s="664"/>
      <c r="H8" s="690"/>
      <c r="I8" s="678" t="s">
        <v>8</v>
      </c>
      <c r="J8" s="679"/>
      <c r="K8" s="679"/>
      <c r="L8" s="679"/>
      <c r="M8" s="679"/>
      <c r="N8" s="679"/>
      <c r="O8" s="679"/>
      <c r="P8" s="679"/>
      <c r="Q8" s="679"/>
      <c r="R8" s="694"/>
      <c r="S8" s="650" t="s">
        <v>17</v>
      </c>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53"/>
      <c r="AY8" s="653"/>
      <c r="AZ8" s="653"/>
      <c r="BA8" s="653"/>
      <c r="BB8" s="695"/>
      <c r="BC8" s="650" t="s">
        <v>9</v>
      </c>
      <c r="BD8" s="653"/>
      <c r="BE8" s="653"/>
      <c r="BF8" s="696"/>
      <c r="BG8" s="654" t="s">
        <v>39</v>
      </c>
      <c r="BH8" s="655"/>
    </row>
    <row r="9" spans="1:63" ht="32.1" customHeight="1" thickTop="1" thickBot="1" x14ac:dyDescent="0.25">
      <c r="A9" s="41"/>
      <c r="B9" s="724" t="s">
        <v>174</v>
      </c>
      <c r="C9" s="725"/>
      <c r="D9" s="725"/>
      <c r="E9" s="725"/>
      <c r="F9" s="725"/>
      <c r="G9" s="725"/>
      <c r="H9" s="726"/>
      <c r="I9" s="729" t="str">
        <f>IF(A9="x","STOP","")</f>
        <v/>
      </c>
      <c r="J9" s="730"/>
      <c r="K9" s="730"/>
      <c r="L9" s="730"/>
      <c r="M9" s="730"/>
      <c r="N9" s="730"/>
      <c r="O9" s="730"/>
      <c r="P9" s="730"/>
      <c r="Q9" s="730"/>
      <c r="R9" s="730"/>
      <c r="S9" s="734"/>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5"/>
      <c r="AZ9" s="735"/>
      <c r="BA9" s="735"/>
      <c r="BB9" s="735"/>
      <c r="BC9" s="735"/>
      <c r="BD9" s="735"/>
      <c r="BE9" s="735"/>
      <c r="BF9" s="735"/>
      <c r="BG9" s="88"/>
      <c r="BH9" s="94" t="str">
        <f>IF(BG9="x","STOP","")</f>
        <v/>
      </c>
      <c r="BI9" s="2" t="s">
        <v>47</v>
      </c>
      <c r="BJ9" s="2" t="s">
        <v>48</v>
      </c>
      <c r="BK9" s="2" t="s">
        <v>49</v>
      </c>
    </row>
    <row r="10" spans="1:63" ht="17.25" customHeight="1" thickBot="1" x14ac:dyDescent="0.25">
      <c r="A10" s="42"/>
      <c r="B10" s="727"/>
      <c r="C10" s="727"/>
      <c r="D10" s="727"/>
      <c r="E10" s="727"/>
      <c r="F10" s="727"/>
      <c r="G10" s="727"/>
      <c r="H10" s="728"/>
      <c r="I10" s="731"/>
      <c r="J10" s="732"/>
      <c r="K10" s="732"/>
      <c r="L10" s="732"/>
      <c r="M10" s="732"/>
      <c r="N10" s="732"/>
      <c r="O10" s="732"/>
      <c r="P10" s="732"/>
      <c r="Q10" s="732"/>
      <c r="R10" s="732"/>
      <c r="S10" s="736"/>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7"/>
      <c r="AY10" s="737"/>
      <c r="AZ10" s="737"/>
      <c r="BA10" s="737"/>
      <c r="BB10" s="737"/>
      <c r="BC10" s="737"/>
      <c r="BD10" s="737"/>
      <c r="BE10" s="737"/>
      <c r="BF10" s="738"/>
      <c r="BG10" s="95"/>
      <c r="BH10" s="96"/>
      <c r="BI10" s="32">
        <f>SUM(I11:I19)</f>
        <v>0</v>
      </c>
      <c r="BJ10" s="32">
        <f>SUM(BC11:BC19)</f>
        <v>0</v>
      </c>
      <c r="BK10" s="32">
        <f>SUM(BH11:BH19)</f>
        <v>0</v>
      </c>
    </row>
    <row r="11" spans="1:63" ht="32.1" customHeight="1" thickTop="1" thickBot="1" x14ac:dyDescent="0.25">
      <c r="A11" s="38"/>
      <c r="B11" s="303" t="s">
        <v>176</v>
      </c>
      <c r="C11" s="672"/>
      <c r="D11" s="672"/>
      <c r="E11" s="672"/>
      <c r="F11" s="672"/>
      <c r="G11" s="672"/>
      <c r="H11" s="673"/>
      <c r="I11" s="641" t="str">
        <f>IF(A11="x",0.2,"")</f>
        <v/>
      </c>
      <c r="J11" s="642"/>
      <c r="K11" s="642"/>
      <c r="L11" s="642"/>
      <c r="M11" s="642"/>
      <c r="N11" s="642"/>
      <c r="O11" s="642"/>
      <c r="P11" s="642"/>
      <c r="Q11" s="642"/>
      <c r="R11" s="643"/>
      <c r="S11" s="36"/>
      <c r="T11" s="586" t="s">
        <v>175</v>
      </c>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669"/>
      <c r="BC11" s="602" t="str">
        <f>IF(S11="x",0.2,"")</f>
        <v/>
      </c>
      <c r="BD11" s="203"/>
      <c r="BE11" s="203"/>
      <c r="BF11" s="671"/>
      <c r="BG11" s="35"/>
      <c r="BH11" s="39" t="str">
        <f>IF(BG11="x",0.2,"")</f>
        <v/>
      </c>
      <c r="BI11" s="472"/>
      <c r="BJ11" s="472"/>
    </row>
    <row r="12" spans="1:63" ht="16.5" customHeight="1" thickBot="1" x14ac:dyDescent="0.25">
      <c r="A12" s="40"/>
      <c r="B12" s="493"/>
      <c r="C12" s="493"/>
      <c r="D12" s="493"/>
      <c r="E12" s="493"/>
      <c r="F12" s="493"/>
      <c r="G12" s="493"/>
      <c r="H12" s="494"/>
      <c r="I12" s="644"/>
      <c r="J12" s="645"/>
      <c r="K12" s="645"/>
      <c r="L12" s="645"/>
      <c r="M12" s="645"/>
      <c r="N12" s="645"/>
      <c r="O12" s="645"/>
      <c r="P12" s="645"/>
      <c r="Q12" s="645"/>
      <c r="R12" s="646"/>
      <c r="S12" s="97"/>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670"/>
      <c r="BC12" s="204"/>
      <c r="BD12" s="204"/>
      <c r="BE12" s="204"/>
      <c r="BF12" s="204"/>
      <c r="BG12" s="343"/>
      <c r="BH12" s="344"/>
      <c r="BI12" s="473"/>
      <c r="BJ12" s="473"/>
    </row>
    <row r="13" spans="1:63" ht="132.75" customHeight="1" thickTop="1" thickBot="1" x14ac:dyDescent="0.25">
      <c r="A13" s="310" t="s">
        <v>172</v>
      </c>
      <c r="B13" s="311"/>
      <c r="C13" s="311"/>
      <c r="D13" s="311"/>
      <c r="E13" s="311"/>
      <c r="F13" s="311"/>
      <c r="G13" s="311"/>
      <c r="H13" s="311"/>
      <c r="I13" s="495" t="str">
        <f>IF(AND(A14="x",A15=""),0.5,IF(AND(A14="",A15="x"),0.7,IF(AND(A14="x",A15="x"),"Only Select One","")))</f>
        <v/>
      </c>
      <c r="J13" s="320"/>
      <c r="K13" s="320"/>
      <c r="L13" s="320"/>
      <c r="M13" s="320"/>
      <c r="N13" s="320"/>
      <c r="O13" s="320"/>
      <c r="P13" s="320"/>
      <c r="Q13" s="320"/>
      <c r="R13" s="320"/>
      <c r="S13" s="290" t="s">
        <v>173</v>
      </c>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391" t="str">
        <f>IF(AND(S14="x",S15=""),0.5,IF(AND(S14="",S15="x"),0.7,IF(AND(S14="x",S15="x"),"Only Select One","")))</f>
        <v/>
      </c>
      <c r="BD13" s="474"/>
      <c r="BE13" s="474"/>
      <c r="BF13" s="474"/>
      <c r="BG13" s="277"/>
      <c r="BH13" s="278"/>
    </row>
    <row r="14" spans="1:63" ht="32.1" customHeight="1" thickBot="1" x14ac:dyDescent="0.25">
      <c r="A14" s="37"/>
      <c r="B14" s="286" t="s">
        <v>148</v>
      </c>
      <c r="C14" s="309"/>
      <c r="D14" s="309"/>
      <c r="E14" s="309"/>
      <c r="F14" s="309"/>
      <c r="G14" s="309"/>
      <c r="H14" s="309"/>
      <c r="I14" s="666"/>
      <c r="J14" s="323"/>
      <c r="K14" s="323"/>
      <c r="L14" s="323"/>
      <c r="M14" s="323"/>
      <c r="N14" s="323"/>
      <c r="O14" s="323"/>
      <c r="P14" s="323"/>
      <c r="Q14" s="323"/>
      <c r="R14" s="323"/>
      <c r="S14" s="5"/>
      <c r="T14" s="294" t="s">
        <v>148</v>
      </c>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475"/>
      <c r="BD14" s="476"/>
      <c r="BE14" s="476"/>
      <c r="BF14" s="476"/>
      <c r="BG14" s="9"/>
      <c r="BH14" s="279" t="str">
        <f>IF(AND(BG14="x",BG15=""),0.5,IF(AND(BG14="",BG15="x"),0.7,IF(AND(BG14="x",BG15="x"),"Only Select One","")))</f>
        <v/>
      </c>
    </row>
    <row r="15" spans="1:63" ht="32.1" customHeight="1" thickBot="1" x14ac:dyDescent="0.25">
      <c r="A15" s="90"/>
      <c r="B15" s="312" t="s">
        <v>149</v>
      </c>
      <c r="C15" s="313"/>
      <c r="D15" s="313"/>
      <c r="E15" s="313"/>
      <c r="F15" s="313"/>
      <c r="G15" s="313"/>
      <c r="H15" s="314"/>
      <c r="I15" s="354"/>
      <c r="J15" s="350"/>
      <c r="K15" s="350"/>
      <c r="L15" s="350"/>
      <c r="M15" s="350"/>
      <c r="N15" s="350"/>
      <c r="O15" s="350"/>
      <c r="P15" s="350"/>
      <c r="Q15" s="350"/>
      <c r="R15" s="350"/>
      <c r="S15" s="89"/>
      <c r="T15" s="297" t="s">
        <v>149</v>
      </c>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658"/>
      <c r="AV15" s="658"/>
      <c r="AW15" s="658"/>
      <c r="AX15" s="658"/>
      <c r="AY15" s="658"/>
      <c r="AZ15" s="658"/>
      <c r="BA15" s="658"/>
      <c r="BB15" s="658"/>
      <c r="BC15" s="374"/>
      <c r="BD15" s="375"/>
      <c r="BE15" s="375"/>
      <c r="BF15" s="375"/>
      <c r="BG15" s="44"/>
      <c r="BH15" s="280"/>
      <c r="BI15" s="32"/>
    </row>
    <row r="16" spans="1:63" ht="78.75" customHeight="1" thickTop="1" thickBot="1" x14ac:dyDescent="0.25">
      <c r="A16" s="281" t="s">
        <v>145</v>
      </c>
      <c r="B16" s="282"/>
      <c r="C16" s="282"/>
      <c r="D16" s="282"/>
      <c r="E16" s="282"/>
      <c r="F16" s="282"/>
      <c r="G16" s="282"/>
      <c r="H16" s="283"/>
      <c r="I16" s="495" t="str">
        <f>IF(AND(A17="x",A18=""),0.8,IF(AND(A17="",A18="x"),0.9,IF(AND(A17="x",A18="x"),"Only Select One","")))</f>
        <v/>
      </c>
      <c r="J16" s="320"/>
      <c r="K16" s="320"/>
      <c r="L16" s="320"/>
      <c r="M16" s="320"/>
      <c r="N16" s="320"/>
      <c r="O16" s="320"/>
      <c r="P16" s="320"/>
      <c r="Q16" s="320"/>
      <c r="R16" s="320"/>
      <c r="S16" s="290" t="s">
        <v>145</v>
      </c>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391" t="str">
        <f>IF(AND(S17="x",S18=""),0.8,IF(AND(S17="",S18="x"),0.9,IF(AND(S17="x",S18="x"),"Only Select One","")))</f>
        <v/>
      </c>
      <c r="BD16" s="392"/>
      <c r="BE16" s="392"/>
      <c r="BF16" s="392"/>
      <c r="BG16" s="300"/>
      <c r="BH16" s="301"/>
      <c r="BI16" s="32"/>
    </row>
    <row r="17" spans="1:63" ht="32.1" customHeight="1" thickBot="1" x14ac:dyDescent="0.25">
      <c r="A17" s="37"/>
      <c r="B17" s="284" t="s">
        <v>150</v>
      </c>
      <c r="C17" s="285"/>
      <c r="D17" s="285"/>
      <c r="E17" s="285"/>
      <c r="F17" s="285"/>
      <c r="G17" s="285"/>
      <c r="H17" s="286"/>
      <c r="I17" s="666"/>
      <c r="J17" s="323"/>
      <c r="K17" s="323"/>
      <c r="L17" s="323"/>
      <c r="M17" s="323"/>
      <c r="N17" s="323"/>
      <c r="O17" s="323"/>
      <c r="P17" s="323"/>
      <c r="Q17" s="323"/>
      <c r="R17" s="323"/>
      <c r="S17" s="5"/>
      <c r="T17" s="292" t="s">
        <v>150</v>
      </c>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4"/>
      <c r="BC17" s="475"/>
      <c r="BD17" s="394"/>
      <c r="BE17" s="394"/>
      <c r="BF17" s="394"/>
      <c r="BG17" s="6"/>
      <c r="BH17" s="298" t="str">
        <f>IF(AND(BG17="x",BG18=""),0.8,IF(AND(BG17="",BG18="x"),0.9,IF(AND(BG17="x",BG18="x"),"Only Select One","")))</f>
        <v/>
      </c>
      <c r="BI17" s="32"/>
    </row>
    <row r="18" spans="1:63" ht="31.5" customHeight="1" thickBot="1" x14ac:dyDescent="0.25">
      <c r="A18" s="91"/>
      <c r="B18" s="287" t="s">
        <v>151</v>
      </c>
      <c r="C18" s="288"/>
      <c r="D18" s="288"/>
      <c r="E18" s="288"/>
      <c r="F18" s="288"/>
      <c r="G18" s="288"/>
      <c r="H18" s="289"/>
      <c r="I18" s="354"/>
      <c r="J18" s="350"/>
      <c r="K18" s="350"/>
      <c r="L18" s="350"/>
      <c r="M18" s="350"/>
      <c r="N18" s="350"/>
      <c r="O18" s="350"/>
      <c r="P18" s="350"/>
      <c r="Q18" s="350"/>
      <c r="R18" s="350"/>
      <c r="S18" s="44"/>
      <c r="T18" s="295" t="s">
        <v>151</v>
      </c>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7"/>
      <c r="BC18" s="656"/>
      <c r="BD18" s="657"/>
      <c r="BE18" s="657"/>
      <c r="BF18" s="657"/>
      <c r="BG18" s="44"/>
      <c r="BH18" s="299"/>
      <c r="BI18" s="32"/>
    </row>
    <row r="19" spans="1:63" ht="2.25" hidden="1" customHeight="1" thickTop="1" thickBot="1" x14ac:dyDescent="0.25">
      <c r="A19" s="98"/>
      <c r="B19" s="43"/>
      <c r="C19" s="99"/>
      <c r="D19" s="99"/>
      <c r="E19" s="99"/>
      <c r="F19" s="99"/>
      <c r="G19" s="99"/>
      <c r="H19" s="100"/>
      <c r="I19" s="495" t="str">
        <f>IF(A20="x",1,"")</f>
        <v/>
      </c>
      <c r="J19" s="320"/>
      <c r="K19" s="320"/>
      <c r="L19" s="320"/>
      <c r="M19" s="320"/>
      <c r="N19" s="320"/>
      <c r="O19" s="320"/>
      <c r="P19" s="320"/>
      <c r="Q19" s="320"/>
      <c r="R19" s="320"/>
      <c r="S19" s="98"/>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2"/>
      <c r="BC19" s="391" t="str">
        <f>IF(S20="x",1,"")</f>
        <v/>
      </c>
      <c r="BD19" s="392"/>
      <c r="BE19" s="392"/>
      <c r="BF19" s="392"/>
      <c r="BG19" s="103"/>
      <c r="BH19" s="667" t="str">
        <f>IF(BG20="x",1,"")</f>
        <v/>
      </c>
      <c r="BI19" s="32"/>
    </row>
    <row r="20" spans="1:63" ht="32.1" customHeight="1" thickTop="1" thickBot="1" x14ac:dyDescent="0.25">
      <c r="A20" s="91"/>
      <c r="B20" s="674" t="s">
        <v>152</v>
      </c>
      <c r="C20" s="305"/>
      <c r="D20" s="305"/>
      <c r="E20" s="305"/>
      <c r="F20" s="305"/>
      <c r="G20" s="305"/>
      <c r="H20" s="306"/>
      <c r="I20" s="354"/>
      <c r="J20" s="350"/>
      <c r="K20" s="350"/>
      <c r="L20" s="350"/>
      <c r="M20" s="350"/>
      <c r="N20" s="350"/>
      <c r="O20" s="350"/>
      <c r="P20" s="350"/>
      <c r="Q20" s="350"/>
      <c r="R20" s="350"/>
      <c r="S20" s="44"/>
      <c r="T20" s="186" t="s">
        <v>152</v>
      </c>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670"/>
      <c r="BC20" s="656"/>
      <c r="BD20" s="657"/>
      <c r="BE20" s="657"/>
      <c r="BF20" s="657"/>
      <c r="BG20" s="44"/>
      <c r="BH20" s="668"/>
      <c r="BI20" s="32"/>
    </row>
    <row r="21" spans="1:63" ht="16.5" customHeight="1" thickTop="1" x14ac:dyDescent="0.2">
      <c r="A21" s="660" t="s">
        <v>128</v>
      </c>
      <c r="B21" s="661"/>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c r="BH21" s="662"/>
    </row>
    <row r="22" spans="1:63" ht="7.5" customHeight="1" x14ac:dyDescent="0.2">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32"/>
    </row>
    <row r="23" spans="1:63" ht="30.95" customHeight="1" thickBot="1" x14ac:dyDescent="0.25">
      <c r="A23" s="663" t="s">
        <v>15</v>
      </c>
      <c r="B23" s="664"/>
      <c r="C23" s="664"/>
      <c r="D23" s="664"/>
      <c r="E23" s="664"/>
      <c r="F23" s="664"/>
      <c r="G23" s="664"/>
      <c r="H23" s="665"/>
      <c r="I23" s="647" t="s">
        <v>8</v>
      </c>
      <c r="J23" s="648"/>
      <c r="K23" s="648"/>
      <c r="L23" s="648"/>
      <c r="M23" s="648"/>
      <c r="N23" s="648"/>
      <c r="O23" s="648"/>
      <c r="P23" s="648"/>
      <c r="Q23" s="648"/>
      <c r="R23" s="649"/>
      <c r="S23" s="650" t="s">
        <v>17</v>
      </c>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2"/>
      <c r="BC23" s="650" t="s">
        <v>9</v>
      </c>
      <c r="BD23" s="653"/>
      <c r="BE23" s="653"/>
      <c r="BF23" s="653"/>
      <c r="BG23" s="654" t="s">
        <v>39</v>
      </c>
      <c r="BH23" s="655"/>
    </row>
    <row r="24" spans="1:63" ht="62.25" customHeight="1" thickTop="1" thickBot="1" x14ac:dyDescent="0.25">
      <c r="A24" s="50"/>
      <c r="B24" s="595" t="s">
        <v>177</v>
      </c>
      <c r="C24" s="596"/>
      <c r="D24" s="596"/>
      <c r="E24" s="596"/>
      <c r="F24" s="596"/>
      <c r="G24" s="596"/>
      <c r="H24" s="596"/>
      <c r="I24" s="847" t="str">
        <f>IF(A24="x","STOP","")</f>
        <v/>
      </c>
      <c r="J24" s="847"/>
      <c r="K24" s="847"/>
      <c r="L24" s="847"/>
      <c r="M24" s="847"/>
      <c r="N24" s="847"/>
      <c r="O24" s="847"/>
      <c r="P24" s="847"/>
      <c r="Q24" s="847"/>
      <c r="R24" s="848"/>
      <c r="S24" s="844"/>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845"/>
      <c r="BA24" s="845"/>
      <c r="BB24" s="845"/>
      <c r="BC24" s="845"/>
      <c r="BD24" s="845"/>
      <c r="BE24" s="845"/>
      <c r="BF24" s="846"/>
      <c r="BG24" s="92"/>
      <c r="BH24" s="51" t="str">
        <f>IF(BG24="x","STOP","")</f>
        <v/>
      </c>
      <c r="BI24" s="32">
        <f>SUM(I25:I33)</f>
        <v>0</v>
      </c>
      <c r="BJ24" s="32">
        <f>SUM(BC25,BC27,BC29,BC31,BC33)</f>
        <v>0</v>
      </c>
      <c r="BK24" s="32">
        <f>SUM(BH25:BH33)</f>
        <v>0</v>
      </c>
    </row>
    <row r="25" spans="1:63" ht="32.1" customHeight="1" thickTop="1" thickBot="1" x14ac:dyDescent="0.25">
      <c r="A25" s="38"/>
      <c r="B25" s="303" t="s">
        <v>167</v>
      </c>
      <c r="C25" s="672"/>
      <c r="D25" s="672"/>
      <c r="E25" s="672"/>
      <c r="F25" s="672"/>
      <c r="G25" s="672"/>
      <c r="H25" s="673"/>
      <c r="I25" s="495" t="str">
        <f>IF(A25="x",0.3,"")</f>
        <v/>
      </c>
      <c r="J25" s="320"/>
      <c r="K25" s="320"/>
      <c r="L25" s="320"/>
      <c r="M25" s="320"/>
      <c r="N25" s="320"/>
      <c r="O25" s="320"/>
      <c r="P25" s="320"/>
      <c r="Q25" s="320"/>
      <c r="R25" s="850"/>
      <c r="S25" s="362"/>
      <c r="T25" s="363"/>
      <c r="U25" s="367" t="s">
        <v>167</v>
      </c>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9"/>
      <c r="BC25" s="331" t="str">
        <f>IF(S25="x",0.3,"")</f>
        <v/>
      </c>
      <c r="BD25" s="852"/>
      <c r="BE25" s="852"/>
      <c r="BF25" s="852"/>
      <c r="BG25" s="45"/>
      <c r="BH25" s="39" t="str">
        <f>IF(BG25="x",0.3,"")</f>
        <v/>
      </c>
      <c r="BI25" s="32"/>
      <c r="BJ25" s="32"/>
    </row>
    <row r="26" spans="1:63" ht="30" customHeight="1" thickBot="1" x14ac:dyDescent="0.25">
      <c r="A26" s="42"/>
      <c r="B26" s="493"/>
      <c r="C26" s="493"/>
      <c r="D26" s="493"/>
      <c r="E26" s="493"/>
      <c r="F26" s="493"/>
      <c r="G26" s="493"/>
      <c r="H26" s="494"/>
      <c r="I26" s="354"/>
      <c r="J26" s="350"/>
      <c r="K26" s="350"/>
      <c r="L26" s="350"/>
      <c r="M26" s="350"/>
      <c r="N26" s="350"/>
      <c r="O26" s="350"/>
      <c r="P26" s="350"/>
      <c r="Q26" s="350"/>
      <c r="R26" s="350"/>
      <c r="S26" s="104"/>
      <c r="T26" s="105"/>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372"/>
      <c r="BD26" s="372"/>
      <c r="BE26" s="372"/>
      <c r="BF26" s="372"/>
      <c r="BG26" s="343"/>
      <c r="BH26" s="344"/>
    </row>
    <row r="27" spans="1:63" s="124" customFormat="1" ht="32.1" customHeight="1" thickTop="1" thickBot="1" x14ac:dyDescent="0.25">
      <c r="A27" s="35"/>
      <c r="B27" s="303" t="s">
        <v>169</v>
      </c>
      <c r="C27" s="808"/>
      <c r="D27" s="808"/>
      <c r="E27" s="808"/>
      <c r="F27" s="808"/>
      <c r="G27" s="808"/>
      <c r="H27" s="809"/>
      <c r="I27" s="319" t="str">
        <f>IF(A27="x",0.6,"")</f>
        <v/>
      </c>
      <c r="J27" s="803"/>
      <c r="K27" s="803"/>
      <c r="L27" s="803"/>
      <c r="M27" s="803"/>
      <c r="N27" s="803"/>
      <c r="O27" s="803"/>
      <c r="P27" s="804"/>
      <c r="Q27" s="125"/>
      <c r="R27" s="125"/>
      <c r="S27" s="53"/>
      <c r="T27" s="586" t="s">
        <v>169</v>
      </c>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669"/>
      <c r="BC27" s="813" t="str">
        <f>IF(S27="x",0.6,"")</f>
        <v/>
      </c>
      <c r="BD27" s="814"/>
      <c r="BE27" s="814"/>
      <c r="BF27" s="814"/>
      <c r="BG27" s="35"/>
      <c r="BH27" s="128" t="str">
        <f>IF(BG27="x",0.6,"")</f>
        <v/>
      </c>
      <c r="BI27" s="126"/>
      <c r="BJ27" s="126"/>
      <c r="BK27" s="126"/>
    </row>
    <row r="28" spans="1:63" s="124" customFormat="1" ht="45.75" customHeight="1" thickBot="1" x14ac:dyDescent="0.25">
      <c r="A28" s="54"/>
      <c r="B28" s="810"/>
      <c r="C28" s="810"/>
      <c r="D28" s="810"/>
      <c r="E28" s="810"/>
      <c r="F28" s="810"/>
      <c r="G28" s="810"/>
      <c r="H28" s="811"/>
      <c r="I28" s="805"/>
      <c r="J28" s="806"/>
      <c r="K28" s="806"/>
      <c r="L28" s="806"/>
      <c r="M28" s="806"/>
      <c r="N28" s="806"/>
      <c r="O28" s="806"/>
      <c r="P28" s="807"/>
      <c r="Q28" s="125"/>
      <c r="R28" s="125"/>
      <c r="S28" s="127"/>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670"/>
      <c r="BC28" s="815"/>
      <c r="BD28" s="816"/>
      <c r="BE28" s="816"/>
      <c r="BF28" s="816"/>
      <c r="BG28" s="343"/>
      <c r="BH28" s="812"/>
      <c r="BI28" s="126"/>
      <c r="BJ28" s="126"/>
      <c r="BK28" s="126"/>
    </row>
    <row r="29" spans="1:63" ht="32.1" customHeight="1" thickTop="1" thickBot="1" x14ac:dyDescent="0.25">
      <c r="A29" s="47"/>
      <c r="B29" s="302" t="s">
        <v>168</v>
      </c>
      <c r="C29" s="303"/>
      <c r="D29" s="303"/>
      <c r="E29" s="303"/>
      <c r="F29" s="303"/>
      <c r="G29" s="303"/>
      <c r="H29" s="304"/>
      <c r="I29" s="495" t="str">
        <f>IF(A29="x",0.5,"")</f>
        <v/>
      </c>
      <c r="J29" s="320"/>
      <c r="K29" s="320"/>
      <c r="L29" s="320"/>
      <c r="M29" s="320"/>
      <c r="N29" s="320"/>
      <c r="O29" s="320"/>
      <c r="P29" s="320"/>
      <c r="Q29" s="320"/>
      <c r="R29" s="320"/>
      <c r="S29" s="48"/>
      <c r="T29" s="291" t="s">
        <v>168</v>
      </c>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853" t="str">
        <f>IF(S29="x",0.5,"")</f>
        <v/>
      </c>
      <c r="BD29" s="854"/>
      <c r="BE29" s="854"/>
      <c r="BF29" s="854"/>
      <c r="BG29" s="45"/>
      <c r="BH29" s="49" t="str">
        <f>IF(BG29="x",0.5,"")</f>
        <v/>
      </c>
    </row>
    <row r="30" spans="1:63" ht="45" customHeight="1" thickBot="1" x14ac:dyDescent="0.25">
      <c r="A30" s="106"/>
      <c r="B30" s="305"/>
      <c r="C30" s="305"/>
      <c r="D30" s="305"/>
      <c r="E30" s="305"/>
      <c r="F30" s="305"/>
      <c r="G30" s="305"/>
      <c r="H30" s="306"/>
      <c r="I30" s="851"/>
      <c r="J30" s="350"/>
      <c r="K30" s="350"/>
      <c r="L30" s="350"/>
      <c r="M30" s="350"/>
      <c r="N30" s="350"/>
      <c r="O30" s="350"/>
      <c r="P30" s="350"/>
      <c r="Q30" s="350"/>
      <c r="R30" s="350"/>
      <c r="S30" s="107"/>
      <c r="T30" s="307"/>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855"/>
      <c r="BD30" s="856"/>
      <c r="BE30" s="856"/>
      <c r="BF30" s="856"/>
      <c r="BG30" s="849"/>
      <c r="BH30" s="668"/>
    </row>
    <row r="31" spans="1:63" ht="32.1" customHeight="1" thickTop="1" thickBot="1" x14ac:dyDescent="0.25">
      <c r="A31" s="38"/>
      <c r="B31" s="303" t="s">
        <v>76</v>
      </c>
      <c r="C31" s="303"/>
      <c r="D31" s="303"/>
      <c r="E31" s="303"/>
      <c r="F31" s="303"/>
      <c r="G31" s="303"/>
      <c r="H31" s="304"/>
      <c r="I31" s="319" t="str">
        <f>IF(A31="x",0.85,"")</f>
        <v/>
      </c>
      <c r="J31" s="320"/>
      <c r="K31" s="320"/>
      <c r="L31" s="320"/>
      <c r="M31" s="320"/>
      <c r="N31" s="320"/>
      <c r="O31" s="320"/>
      <c r="P31" s="321"/>
      <c r="Q31" s="52"/>
      <c r="R31" s="52"/>
      <c r="S31" s="53"/>
      <c r="T31" s="586" t="s">
        <v>76</v>
      </c>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669"/>
      <c r="BC31" s="330" t="str">
        <f>IF(S31="x",0.85,"")</f>
        <v/>
      </c>
      <c r="BD31" s="331"/>
      <c r="BE31" s="331"/>
      <c r="BF31" s="332"/>
      <c r="BG31" s="35"/>
      <c r="BH31" s="39" t="str">
        <f>IF(BG31="x",0.85,"")</f>
        <v/>
      </c>
    </row>
    <row r="32" spans="1:63" ht="43.5" customHeight="1" thickBot="1" x14ac:dyDescent="0.25">
      <c r="A32" s="54"/>
      <c r="B32" s="315"/>
      <c r="C32" s="315"/>
      <c r="D32" s="315"/>
      <c r="E32" s="315"/>
      <c r="F32" s="315"/>
      <c r="G32" s="315"/>
      <c r="H32" s="316"/>
      <c r="I32" s="322"/>
      <c r="J32" s="323"/>
      <c r="K32" s="323"/>
      <c r="L32" s="323"/>
      <c r="M32" s="323"/>
      <c r="N32" s="323"/>
      <c r="O32" s="323"/>
      <c r="P32" s="324"/>
      <c r="Q32" s="31"/>
      <c r="R32" s="31"/>
      <c r="S32" s="14"/>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670"/>
      <c r="BC32" s="333"/>
      <c r="BD32" s="334"/>
      <c r="BE32" s="334"/>
      <c r="BF32" s="335"/>
      <c r="BG32" s="341"/>
      <c r="BH32" s="342"/>
    </row>
    <row r="33" spans="1:64" ht="32.1" customHeight="1" thickTop="1" thickBot="1" x14ac:dyDescent="0.25">
      <c r="A33" s="38"/>
      <c r="B33" s="491" t="s">
        <v>178</v>
      </c>
      <c r="C33" s="491"/>
      <c r="D33" s="491"/>
      <c r="E33" s="491"/>
      <c r="F33" s="491"/>
      <c r="G33" s="491"/>
      <c r="H33" s="492"/>
      <c r="I33" s="495" t="str">
        <f>IF(A33="x",1,"")</f>
        <v/>
      </c>
      <c r="J33" s="496"/>
      <c r="K33" s="496"/>
      <c r="L33" s="496"/>
      <c r="M33" s="496"/>
      <c r="N33" s="496"/>
      <c r="O33" s="496"/>
      <c r="P33" s="496"/>
      <c r="Q33" s="496"/>
      <c r="R33" s="496"/>
      <c r="S33" s="362"/>
      <c r="T33" s="363"/>
      <c r="U33" s="367" t="s">
        <v>178</v>
      </c>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9"/>
      <c r="BC33" s="331" t="str">
        <f>IF(S33="x",1,"")</f>
        <v/>
      </c>
      <c r="BD33" s="331"/>
      <c r="BE33" s="331"/>
      <c r="BF33" s="331"/>
      <c r="BG33" s="45"/>
      <c r="BH33" s="39" t="str">
        <f>IF(BG33="x",1,"")</f>
        <v/>
      </c>
    </row>
    <row r="34" spans="1:64" ht="32.25" customHeight="1" thickBot="1" x14ac:dyDescent="0.25">
      <c r="A34" s="108"/>
      <c r="B34" s="493"/>
      <c r="C34" s="493"/>
      <c r="D34" s="493"/>
      <c r="E34" s="493"/>
      <c r="F34" s="493"/>
      <c r="G34" s="493"/>
      <c r="H34" s="494"/>
      <c r="I34" s="354"/>
      <c r="J34" s="350"/>
      <c r="K34" s="350"/>
      <c r="L34" s="350"/>
      <c r="M34" s="350"/>
      <c r="N34" s="350"/>
      <c r="O34" s="350"/>
      <c r="P34" s="350"/>
      <c r="Q34" s="350"/>
      <c r="R34" s="497"/>
      <c r="S34" s="109"/>
      <c r="T34" s="11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1"/>
      <c r="BC34" s="372"/>
      <c r="BD34" s="372"/>
      <c r="BE34" s="372"/>
      <c r="BF34" s="373"/>
      <c r="BG34" s="343"/>
      <c r="BH34" s="344"/>
    </row>
    <row r="35" spans="1:64" ht="7.5" customHeight="1" thickTop="1" x14ac:dyDescent="0.2">
      <c r="A35" s="336"/>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row>
    <row r="36" spans="1:64" ht="30.95" customHeight="1" x14ac:dyDescent="0.2">
      <c r="A36" s="554" t="s">
        <v>73</v>
      </c>
      <c r="B36" s="555"/>
      <c r="C36" s="555"/>
      <c r="D36" s="555"/>
      <c r="E36" s="555"/>
      <c r="F36" s="556"/>
      <c r="G36" s="860" t="s">
        <v>65</v>
      </c>
      <c r="H36" s="861"/>
      <c r="I36" s="861"/>
      <c r="J36" s="861"/>
      <c r="K36" s="861"/>
      <c r="L36" s="861"/>
      <c r="M36" s="861"/>
      <c r="N36" s="861"/>
      <c r="O36" s="861"/>
      <c r="P36" s="861"/>
      <c r="Q36" s="861"/>
      <c r="R36" s="861"/>
      <c r="S36" s="337" t="s">
        <v>72</v>
      </c>
      <c r="T36" s="329"/>
      <c r="U36" s="329"/>
      <c r="V36" s="329"/>
      <c r="W36" s="329"/>
      <c r="X36" s="329"/>
      <c r="Y36" s="329"/>
      <c r="Z36" s="329"/>
      <c r="AA36" s="329"/>
      <c r="AB36" s="329"/>
      <c r="AC36" s="329"/>
      <c r="AD36" s="863" t="s">
        <v>66</v>
      </c>
      <c r="AE36" s="861"/>
      <c r="AF36" s="861"/>
      <c r="AG36" s="861"/>
      <c r="AH36" s="861"/>
      <c r="AI36" s="861"/>
      <c r="AJ36" s="861"/>
      <c r="AK36" s="864"/>
      <c r="AL36" s="329" t="s">
        <v>10</v>
      </c>
      <c r="AM36" s="329"/>
      <c r="AN36" s="329"/>
      <c r="AO36" s="329"/>
      <c r="AP36" s="329"/>
      <c r="AQ36" s="329"/>
      <c r="AR36" s="329"/>
      <c r="AS36" s="863" t="s">
        <v>67</v>
      </c>
      <c r="AT36" s="861"/>
      <c r="AU36" s="861"/>
      <c r="AV36" s="861"/>
      <c r="AW36" s="861"/>
      <c r="AX36" s="861"/>
      <c r="AY36" s="864"/>
      <c r="AZ36" s="329" t="s">
        <v>10</v>
      </c>
      <c r="BA36" s="329"/>
      <c r="BB36" s="329"/>
      <c r="BC36" s="329"/>
      <c r="BD36" s="329"/>
      <c r="BE36" s="329"/>
      <c r="BF36" s="329"/>
      <c r="BG36" s="875" t="s">
        <v>159</v>
      </c>
      <c r="BH36" s="518"/>
    </row>
    <row r="37" spans="1:64" ht="17.100000000000001" customHeight="1" x14ac:dyDescent="0.2">
      <c r="A37" s="590"/>
      <c r="B37" s="591"/>
      <c r="C37" s="591"/>
      <c r="D37" s="591"/>
      <c r="E37" s="591"/>
      <c r="F37" s="592"/>
      <c r="G37" s="862"/>
      <c r="H37" s="862"/>
      <c r="I37" s="862"/>
      <c r="J37" s="862"/>
      <c r="K37" s="862"/>
      <c r="L37" s="862"/>
      <c r="M37" s="862"/>
      <c r="N37" s="862"/>
      <c r="O37" s="862"/>
      <c r="P37" s="862"/>
      <c r="Q37" s="862"/>
      <c r="R37" s="862"/>
      <c r="S37" s="871"/>
      <c r="T37" s="328"/>
      <c r="U37" s="328"/>
      <c r="V37" s="328"/>
      <c r="W37" s="328"/>
      <c r="X37" s="328"/>
      <c r="Y37" s="328"/>
      <c r="Z37" s="328"/>
      <c r="AA37" s="328"/>
      <c r="AB37" s="328"/>
      <c r="AC37" s="328"/>
      <c r="AD37" s="865"/>
      <c r="AE37" s="862"/>
      <c r="AF37" s="862"/>
      <c r="AG37" s="862"/>
      <c r="AH37" s="862"/>
      <c r="AI37" s="862"/>
      <c r="AJ37" s="862"/>
      <c r="AK37" s="866"/>
      <c r="AL37" s="328"/>
      <c r="AM37" s="328"/>
      <c r="AN37" s="328"/>
      <c r="AO37" s="328"/>
      <c r="AP37" s="328"/>
      <c r="AQ37" s="328"/>
      <c r="AR37" s="328"/>
      <c r="AS37" s="865"/>
      <c r="AT37" s="862"/>
      <c r="AU37" s="862"/>
      <c r="AV37" s="862"/>
      <c r="AW37" s="862"/>
      <c r="AX37" s="862"/>
      <c r="AY37" s="866"/>
      <c r="AZ37" s="328"/>
      <c r="BA37" s="328"/>
      <c r="BB37" s="328"/>
      <c r="BC37" s="328"/>
      <c r="BD37" s="328"/>
      <c r="BE37" s="328"/>
      <c r="BF37" s="328"/>
      <c r="BG37" s="366" t="e">
        <f>AVERAGE(S37,AL37,AZ37)*100</f>
        <v>#DIV/0!</v>
      </c>
      <c r="BH37" s="366"/>
    </row>
    <row r="38" spans="1:64" ht="35.25" customHeight="1" thickBot="1" x14ac:dyDescent="0.25">
      <c r="A38" s="872" t="s">
        <v>160</v>
      </c>
      <c r="B38" s="664"/>
      <c r="C38" s="664"/>
      <c r="D38" s="664"/>
      <c r="E38" s="664"/>
      <c r="F38" s="665"/>
      <c r="G38" s="647" t="s">
        <v>8</v>
      </c>
      <c r="H38" s="648"/>
      <c r="I38" s="648"/>
      <c r="J38" s="648"/>
      <c r="K38" s="648"/>
      <c r="L38" s="648"/>
      <c r="M38" s="648"/>
      <c r="N38" s="648"/>
      <c r="O38" s="648"/>
      <c r="P38" s="648"/>
      <c r="Q38" s="648"/>
      <c r="R38" s="867"/>
      <c r="S38" s="606" t="s">
        <v>123</v>
      </c>
      <c r="T38" s="868"/>
      <c r="U38" s="868"/>
      <c r="V38" s="868"/>
      <c r="W38" s="868"/>
      <c r="X38" s="868"/>
      <c r="Y38" s="868"/>
      <c r="Z38" s="868"/>
      <c r="AA38" s="868"/>
      <c r="AB38" s="868"/>
      <c r="AC38" s="868"/>
      <c r="AD38" s="868"/>
      <c r="AE38" s="868"/>
      <c r="AF38" s="868"/>
      <c r="AG38" s="868"/>
      <c r="AH38" s="868"/>
      <c r="AI38" s="868"/>
      <c r="AJ38" s="868"/>
      <c r="AK38" s="868"/>
      <c r="AL38" s="868"/>
      <c r="AM38" s="868"/>
      <c r="AN38" s="868"/>
      <c r="AO38" s="868"/>
      <c r="AP38" s="868"/>
      <c r="AQ38" s="868"/>
      <c r="AR38" s="868"/>
      <c r="AS38" s="868"/>
      <c r="AT38" s="868"/>
      <c r="AU38" s="868"/>
      <c r="AV38" s="868"/>
      <c r="AW38" s="868"/>
      <c r="AX38" s="868"/>
      <c r="AY38" s="868"/>
      <c r="AZ38" s="868"/>
      <c r="BA38" s="869"/>
      <c r="BB38" s="870" t="s">
        <v>124</v>
      </c>
      <c r="BC38" s="653"/>
      <c r="BD38" s="653"/>
      <c r="BE38" s="653"/>
      <c r="BF38" s="696"/>
      <c r="BG38" s="654" t="s">
        <v>39</v>
      </c>
      <c r="BH38" s="655"/>
    </row>
    <row r="39" spans="1:64" ht="32.1" customHeight="1" thickTop="1" thickBot="1" x14ac:dyDescent="0.25">
      <c r="A39" s="65"/>
      <c r="B39" s="751" t="s">
        <v>27</v>
      </c>
      <c r="C39" s="752"/>
      <c r="D39" s="752"/>
      <c r="E39" s="752"/>
      <c r="F39" s="752"/>
      <c r="G39" s="666" t="str">
        <f>IF(A39="x",0.1,"")</f>
        <v/>
      </c>
      <c r="H39" s="323"/>
      <c r="I39" s="323"/>
      <c r="J39" s="323"/>
      <c r="K39" s="323"/>
      <c r="L39" s="323"/>
      <c r="M39" s="323"/>
      <c r="N39" s="323"/>
      <c r="O39" s="323"/>
      <c r="P39" s="323"/>
      <c r="Q39" s="323"/>
      <c r="R39" s="323"/>
      <c r="S39" s="93"/>
      <c r="T39" s="66"/>
      <c r="U39" s="756" t="s">
        <v>181</v>
      </c>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c r="AW39" s="485"/>
      <c r="AX39" s="485"/>
      <c r="AY39" s="485"/>
      <c r="AZ39" s="485"/>
      <c r="BA39" s="485"/>
      <c r="BB39" s="475" t="str">
        <f>IF(AND(S39="x", AND(S25="", S29="")), 1, IF(AND(S39="x", OR(S25="x", S29="x")), 0.8,""))</f>
        <v/>
      </c>
      <c r="BC39" s="757"/>
      <c r="BD39" s="757"/>
      <c r="BE39" s="757"/>
      <c r="BF39" s="757"/>
      <c r="BG39" s="46"/>
      <c r="BH39" s="57" t="str">
        <f>IF(BG39="x",0.1,"")</f>
        <v/>
      </c>
    </row>
    <row r="40" spans="1:64" ht="10.5" customHeight="1" thickBot="1" x14ac:dyDescent="0.25">
      <c r="A40" s="62"/>
      <c r="B40" s="753"/>
      <c r="C40" s="753"/>
      <c r="D40" s="753"/>
      <c r="E40" s="753"/>
      <c r="F40" s="753"/>
      <c r="G40" s="754"/>
      <c r="H40" s="755"/>
      <c r="I40" s="755"/>
      <c r="J40" s="755"/>
      <c r="K40" s="755"/>
      <c r="L40" s="755"/>
      <c r="M40" s="755"/>
      <c r="N40" s="755"/>
      <c r="O40" s="755"/>
      <c r="P40" s="755"/>
      <c r="Q40" s="755"/>
      <c r="R40" s="755"/>
      <c r="S40" s="873"/>
      <c r="T40" s="874"/>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758"/>
      <c r="BC40" s="757"/>
      <c r="BD40" s="757"/>
      <c r="BE40" s="757"/>
      <c r="BF40" s="759"/>
      <c r="BG40" s="10"/>
      <c r="BH40" s="63"/>
      <c r="BI40" s="32">
        <f>SUM(G39:G49)</f>
        <v>0</v>
      </c>
      <c r="BJ40" s="32">
        <f>SUM(BB39:BB48)</f>
        <v>0</v>
      </c>
      <c r="BK40" s="32">
        <f>SUM(BH39:BH49)</f>
        <v>0</v>
      </c>
    </row>
    <row r="41" spans="1:64" ht="32.1" customHeight="1" thickBot="1" x14ac:dyDescent="0.25">
      <c r="A41" s="56"/>
      <c r="B41" s="360" t="s">
        <v>70</v>
      </c>
      <c r="C41" s="360"/>
      <c r="D41" s="360"/>
      <c r="E41" s="360"/>
      <c r="F41" s="763"/>
      <c r="G41" s="352" t="str">
        <f>IF(A41="x",0.15,"")</f>
        <v/>
      </c>
      <c r="H41" s="353"/>
      <c r="I41" s="353"/>
      <c r="J41" s="353"/>
      <c r="K41" s="353"/>
      <c r="L41" s="353"/>
      <c r="M41" s="353"/>
      <c r="N41" s="353"/>
      <c r="O41" s="353"/>
      <c r="P41" s="353"/>
      <c r="Q41" s="353"/>
      <c r="R41" s="353"/>
      <c r="S41" s="111"/>
      <c r="T41" s="112"/>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c r="AR41" s="485"/>
      <c r="AS41" s="485"/>
      <c r="AT41" s="485"/>
      <c r="AU41" s="485"/>
      <c r="AV41" s="485"/>
      <c r="AW41" s="485"/>
      <c r="AX41" s="485"/>
      <c r="AY41" s="485"/>
      <c r="AZ41" s="485"/>
      <c r="BA41" s="485"/>
      <c r="BB41" s="758"/>
      <c r="BC41" s="757"/>
      <c r="BD41" s="757"/>
      <c r="BE41" s="757"/>
      <c r="BF41" s="757"/>
      <c r="BG41" s="6"/>
      <c r="BH41" s="57" t="str">
        <f>IF(BG41="x",0.15,"")</f>
        <v/>
      </c>
      <c r="BI41" s="32"/>
      <c r="BJ41" s="32"/>
    </row>
    <row r="42" spans="1:64" ht="16.5" customHeight="1" thickBot="1" x14ac:dyDescent="0.25">
      <c r="A42" s="42"/>
      <c r="B42" s="764"/>
      <c r="C42" s="764"/>
      <c r="D42" s="764"/>
      <c r="E42" s="764"/>
      <c r="F42" s="765"/>
      <c r="G42" s="354"/>
      <c r="H42" s="350"/>
      <c r="I42" s="350"/>
      <c r="J42" s="350"/>
      <c r="K42" s="350"/>
      <c r="L42" s="350"/>
      <c r="M42" s="350"/>
      <c r="N42" s="350"/>
      <c r="O42" s="350"/>
      <c r="P42" s="350"/>
      <c r="Q42" s="350"/>
      <c r="R42" s="350"/>
      <c r="S42" s="355"/>
      <c r="T42" s="356"/>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8"/>
      <c r="AY42" s="588"/>
      <c r="AZ42" s="588"/>
      <c r="BA42" s="588"/>
      <c r="BB42" s="760"/>
      <c r="BC42" s="761"/>
      <c r="BD42" s="761"/>
      <c r="BE42" s="761"/>
      <c r="BF42" s="762"/>
      <c r="BG42" s="55"/>
      <c r="BH42" s="64"/>
    </row>
    <row r="43" spans="1:64" ht="32.1" customHeight="1" thickTop="1" thickBot="1" x14ac:dyDescent="0.25">
      <c r="A43" s="47"/>
      <c r="B43" s="357" t="s">
        <v>161</v>
      </c>
      <c r="C43" s="357"/>
      <c r="D43" s="357"/>
      <c r="E43" s="357"/>
      <c r="F43" s="358"/>
      <c r="G43" s="399" t="str">
        <f>IF(A43="x",0.3,"")</f>
        <v/>
      </c>
      <c r="H43" s="400"/>
      <c r="I43" s="400"/>
      <c r="J43" s="400"/>
      <c r="K43" s="400"/>
      <c r="L43" s="400"/>
      <c r="M43" s="400"/>
      <c r="N43" s="400"/>
      <c r="O43" s="400"/>
      <c r="P43" s="400"/>
      <c r="Q43" s="400"/>
      <c r="R43" s="400"/>
      <c r="S43" s="380" t="s">
        <v>182</v>
      </c>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2"/>
      <c r="BB43" s="391" t="str">
        <f>IF(AND(S46="x", AND(S25="", S29="")), 1, IF(AND(S46="x", OR(S25="x", S29="x")), 0.8,""))</f>
        <v/>
      </c>
      <c r="BC43" s="392"/>
      <c r="BD43" s="392"/>
      <c r="BE43" s="392"/>
      <c r="BF43" s="392"/>
      <c r="BG43" s="45"/>
      <c r="BH43" s="39" t="str">
        <f>IF(BG43="x",0.3,"")</f>
        <v/>
      </c>
      <c r="BL43" s="7"/>
    </row>
    <row r="44" spans="1:64" ht="32.1" customHeight="1" thickBot="1" x14ac:dyDescent="0.25">
      <c r="A44" s="56"/>
      <c r="B44" s="359" t="s">
        <v>162</v>
      </c>
      <c r="C44" s="360"/>
      <c r="D44" s="360"/>
      <c r="E44" s="360"/>
      <c r="F44" s="361"/>
      <c r="G44" s="345" t="str">
        <f>IF(A44="x",0.5,"")</f>
        <v/>
      </c>
      <c r="H44" s="346"/>
      <c r="I44" s="346"/>
      <c r="J44" s="346"/>
      <c r="K44" s="346"/>
      <c r="L44" s="346"/>
      <c r="M44" s="346"/>
      <c r="N44" s="346"/>
      <c r="O44" s="346"/>
      <c r="P44" s="346"/>
      <c r="Q44" s="346"/>
      <c r="R44" s="346"/>
      <c r="S44" s="383"/>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5"/>
      <c r="BB44" s="393"/>
      <c r="BC44" s="394"/>
      <c r="BD44" s="394"/>
      <c r="BE44" s="394"/>
      <c r="BF44" s="394"/>
      <c r="BG44" s="9"/>
      <c r="BH44" s="57" t="str">
        <f>IF(BG44="x",0.5,"")</f>
        <v/>
      </c>
    </row>
    <row r="45" spans="1:64" ht="48" customHeight="1" thickBot="1" x14ac:dyDescent="0.25">
      <c r="A45" s="54"/>
      <c r="B45" s="113"/>
      <c r="C45" s="113"/>
      <c r="D45" s="113"/>
      <c r="E45" s="113"/>
      <c r="F45" s="114"/>
      <c r="G45" s="347"/>
      <c r="H45" s="323"/>
      <c r="I45" s="323"/>
      <c r="J45" s="323"/>
      <c r="K45" s="323"/>
      <c r="L45" s="323"/>
      <c r="M45" s="323"/>
      <c r="N45" s="323"/>
      <c r="O45" s="323"/>
      <c r="P45" s="323"/>
      <c r="Q45" s="323"/>
      <c r="R45" s="323"/>
      <c r="S45" s="386"/>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5"/>
      <c r="BB45" s="393"/>
      <c r="BC45" s="394"/>
      <c r="BD45" s="394"/>
      <c r="BE45" s="394"/>
      <c r="BF45" s="395"/>
      <c r="BG45" s="33"/>
      <c r="BH45" s="58"/>
    </row>
    <row r="46" spans="1:64" ht="32.1" customHeight="1" thickBot="1" x14ac:dyDescent="0.25">
      <c r="A46" s="54"/>
      <c r="B46" s="113"/>
      <c r="C46" s="113"/>
      <c r="D46" s="113"/>
      <c r="E46" s="113"/>
      <c r="F46" s="114"/>
      <c r="G46" s="347"/>
      <c r="H46" s="323"/>
      <c r="I46" s="323"/>
      <c r="J46" s="323"/>
      <c r="K46" s="323"/>
      <c r="L46" s="323"/>
      <c r="M46" s="323"/>
      <c r="N46" s="323"/>
      <c r="O46" s="323"/>
      <c r="P46" s="323"/>
      <c r="Q46" s="323"/>
      <c r="R46" s="348"/>
      <c r="S46" s="876"/>
      <c r="T46" s="621"/>
      <c r="U46" s="598" t="s">
        <v>183</v>
      </c>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396"/>
      <c r="BC46" s="397"/>
      <c r="BD46" s="397"/>
      <c r="BE46" s="397"/>
      <c r="BF46" s="398"/>
      <c r="BG46" s="11"/>
      <c r="BH46" s="59"/>
    </row>
    <row r="47" spans="1:64" ht="46.5" customHeight="1" thickBot="1" x14ac:dyDescent="0.25">
      <c r="A47" s="40"/>
      <c r="B47" s="115"/>
      <c r="C47" s="115"/>
      <c r="D47" s="115"/>
      <c r="E47" s="115"/>
      <c r="F47" s="116"/>
      <c r="G47" s="349"/>
      <c r="H47" s="350"/>
      <c r="I47" s="350"/>
      <c r="J47" s="350"/>
      <c r="K47" s="350"/>
      <c r="L47" s="350"/>
      <c r="M47" s="350"/>
      <c r="N47" s="350"/>
      <c r="O47" s="350"/>
      <c r="P47" s="350"/>
      <c r="Q47" s="350"/>
      <c r="R47" s="351"/>
      <c r="S47" s="600"/>
      <c r="T47" s="601"/>
      <c r="U47" s="186" t="s">
        <v>184</v>
      </c>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0"/>
      <c r="AY47" s="390"/>
      <c r="AZ47" s="390"/>
      <c r="BA47" s="390"/>
      <c r="BB47" s="374" t="str">
        <f>IF(S47="x",0.8,"")</f>
        <v/>
      </c>
      <c r="BC47" s="375"/>
      <c r="BD47" s="375"/>
      <c r="BE47" s="375"/>
      <c r="BF47" s="376"/>
      <c r="BG47" s="60"/>
      <c r="BH47" s="61"/>
      <c r="BL47" s="117"/>
    </row>
    <row r="48" spans="1:64" ht="32.1" customHeight="1" thickTop="1" thickBot="1" x14ac:dyDescent="0.25">
      <c r="A48" s="47"/>
      <c r="B48" s="516" t="s">
        <v>163</v>
      </c>
      <c r="C48" s="357"/>
      <c r="D48" s="357"/>
      <c r="E48" s="357"/>
      <c r="F48" s="358"/>
      <c r="G48" s="399" t="str">
        <f>IF(A48="x",0.8,"")</f>
        <v/>
      </c>
      <c r="H48" s="400"/>
      <c r="I48" s="400"/>
      <c r="J48" s="400"/>
      <c r="K48" s="400"/>
      <c r="L48" s="400"/>
      <c r="M48" s="400"/>
      <c r="N48" s="400"/>
      <c r="O48" s="400"/>
      <c r="P48" s="400"/>
      <c r="Q48" s="400"/>
      <c r="R48" s="400"/>
      <c r="S48" s="520"/>
      <c r="T48" s="521"/>
      <c r="U48" s="586" t="s">
        <v>185</v>
      </c>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587"/>
      <c r="BB48" s="602" t="str">
        <f>IF(AND(S48="x", AND(S25="", S29="")), 1, IF(AND(S48="x", OR(S25="x", S29="x")), 0.8,""))</f>
        <v/>
      </c>
      <c r="BC48" s="602"/>
      <c r="BD48" s="602"/>
      <c r="BE48" s="602"/>
      <c r="BF48" s="603"/>
      <c r="BG48" s="45"/>
      <c r="BH48" s="39" t="str">
        <f>IF(BG48="x",0.8,"")</f>
        <v/>
      </c>
    </row>
    <row r="49" spans="1:63" ht="32.1" customHeight="1" thickBot="1" x14ac:dyDescent="0.25">
      <c r="A49" s="67"/>
      <c r="B49" s="387" t="s">
        <v>164</v>
      </c>
      <c r="C49" s="388"/>
      <c r="D49" s="388"/>
      <c r="E49" s="388"/>
      <c r="F49" s="389"/>
      <c r="G49" s="534" t="str">
        <f>IF(A49="x",1,"")</f>
        <v/>
      </c>
      <c r="H49" s="535"/>
      <c r="I49" s="535"/>
      <c r="J49" s="535"/>
      <c r="K49" s="535"/>
      <c r="L49" s="535"/>
      <c r="M49" s="535"/>
      <c r="N49" s="535"/>
      <c r="O49" s="535"/>
      <c r="P49" s="535"/>
      <c r="Q49" s="535"/>
      <c r="R49" s="535"/>
      <c r="S49" s="317"/>
      <c r="T49" s="31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9"/>
      <c r="BB49" s="604"/>
      <c r="BC49" s="604"/>
      <c r="BD49" s="604"/>
      <c r="BE49" s="604"/>
      <c r="BF49" s="605"/>
      <c r="BG49" s="68"/>
      <c r="BH49" s="69" t="str">
        <f>IF(BG49="x",1,"")</f>
        <v/>
      </c>
    </row>
    <row r="50" spans="1:63" ht="43.5" customHeight="1" thickTop="1" x14ac:dyDescent="0.2">
      <c r="A50" s="377" t="s">
        <v>134</v>
      </c>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9"/>
    </row>
    <row r="51" spans="1:63" ht="9.75" customHeight="1" x14ac:dyDescent="0.2">
      <c r="A51" s="244"/>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row>
    <row r="52" spans="1:63" ht="17.100000000000001" customHeight="1" x14ac:dyDescent="0.2">
      <c r="A52" s="554" t="s">
        <v>74</v>
      </c>
      <c r="B52" s="555"/>
      <c r="C52" s="555"/>
      <c r="D52" s="555"/>
      <c r="E52" s="555"/>
      <c r="F52" s="555"/>
      <c r="G52" s="555"/>
      <c r="H52" s="556"/>
      <c r="I52" s="325" t="s">
        <v>65</v>
      </c>
      <c r="J52" s="326"/>
      <c r="K52" s="326"/>
      <c r="L52" s="326"/>
      <c r="M52" s="326"/>
      <c r="N52" s="326"/>
      <c r="O52" s="326"/>
      <c r="P52" s="326"/>
      <c r="Q52" s="326"/>
      <c r="R52" s="326"/>
      <c r="S52" s="326"/>
      <c r="T52" s="326"/>
      <c r="U52" s="326"/>
      <c r="V52" s="326"/>
      <c r="W52" s="326"/>
      <c r="X52" s="326"/>
      <c r="Y52" s="326"/>
      <c r="Z52" s="326"/>
      <c r="AA52" s="327"/>
      <c r="AB52" s="517" t="s">
        <v>66</v>
      </c>
      <c r="AC52" s="326"/>
      <c r="AD52" s="326"/>
      <c r="AE52" s="326"/>
      <c r="AF52" s="326"/>
      <c r="AG52" s="326"/>
      <c r="AH52" s="326"/>
      <c r="AI52" s="326"/>
      <c r="AJ52" s="326"/>
      <c r="AK52" s="326"/>
      <c r="AL52" s="326"/>
      <c r="AM52" s="326"/>
      <c r="AN52" s="326"/>
      <c r="AO52" s="326"/>
      <c r="AP52" s="326"/>
      <c r="AQ52" s="326"/>
      <c r="AR52" s="327"/>
      <c r="AS52" s="568" t="s">
        <v>67</v>
      </c>
      <c r="AT52" s="329"/>
      <c r="AU52" s="329"/>
      <c r="AV52" s="329"/>
      <c r="AW52" s="329"/>
      <c r="AX52" s="329"/>
      <c r="AY52" s="329"/>
      <c r="AZ52" s="329"/>
      <c r="BA52" s="329"/>
      <c r="BB52" s="329"/>
      <c r="BC52" s="329"/>
      <c r="BD52" s="329"/>
      <c r="BE52" s="329"/>
      <c r="BF52" s="569"/>
      <c r="BG52" s="822" t="s">
        <v>37</v>
      </c>
      <c r="BH52" s="823"/>
    </row>
    <row r="53" spans="1:63" ht="24.75" customHeight="1" x14ac:dyDescent="0.2">
      <c r="A53" s="590"/>
      <c r="B53" s="591"/>
      <c r="C53" s="591"/>
      <c r="D53" s="591"/>
      <c r="E53" s="591"/>
      <c r="F53" s="591"/>
      <c r="G53" s="591"/>
      <c r="H53" s="592"/>
      <c r="I53" s="571" t="s">
        <v>64</v>
      </c>
      <c r="J53" s="571"/>
      <c r="K53" s="571"/>
      <c r="L53" s="572"/>
      <c r="M53" s="338"/>
      <c r="N53" s="339"/>
      <c r="O53" s="340"/>
      <c r="P53" s="573" t="s">
        <v>63</v>
      </c>
      <c r="Q53" s="574"/>
      <c r="R53" s="575"/>
      <c r="S53" s="576"/>
      <c r="T53" s="576"/>
      <c r="U53" s="577"/>
      <c r="V53" s="578" t="s">
        <v>62</v>
      </c>
      <c r="W53" s="571"/>
      <c r="X53" s="572"/>
      <c r="Y53" s="338"/>
      <c r="Z53" s="339"/>
      <c r="AA53" s="597"/>
      <c r="AB53" s="570" t="s">
        <v>64</v>
      </c>
      <c r="AC53" s="571"/>
      <c r="AD53" s="572"/>
      <c r="AE53" s="338"/>
      <c r="AF53" s="339"/>
      <c r="AG53" s="340"/>
      <c r="AH53" s="578" t="s">
        <v>63</v>
      </c>
      <c r="AI53" s="571"/>
      <c r="AJ53" s="572"/>
      <c r="AK53" s="338"/>
      <c r="AL53" s="339"/>
      <c r="AM53" s="339"/>
      <c r="AN53" s="340"/>
      <c r="AO53" s="578" t="s">
        <v>62</v>
      </c>
      <c r="AP53" s="572"/>
      <c r="AQ53" s="338"/>
      <c r="AR53" s="597"/>
      <c r="AS53" s="570" t="s">
        <v>64</v>
      </c>
      <c r="AT53" s="572"/>
      <c r="AU53" s="338"/>
      <c r="AV53" s="339"/>
      <c r="AW53" s="340"/>
      <c r="AX53" s="578" t="s">
        <v>63</v>
      </c>
      <c r="AY53" s="572"/>
      <c r="AZ53" s="338"/>
      <c r="BA53" s="339"/>
      <c r="BB53" s="339"/>
      <c r="BC53" s="339"/>
      <c r="BD53" s="70" t="s">
        <v>62</v>
      </c>
      <c r="BE53" s="338"/>
      <c r="BF53" s="597"/>
      <c r="BG53" s="364" t="e">
        <f>AVERAGE(M53,R53,Y53,AE53,AK53,AQ53,AU53,AZ53,BE53)</f>
        <v>#DIV/0!</v>
      </c>
      <c r="BH53" s="365"/>
    </row>
    <row r="54" spans="1:63" ht="33.75" customHeight="1" thickBot="1" x14ac:dyDescent="0.25">
      <c r="A54" s="663" t="s">
        <v>32</v>
      </c>
      <c r="B54" s="664"/>
      <c r="C54" s="664"/>
      <c r="D54" s="664"/>
      <c r="E54" s="664"/>
      <c r="F54" s="664"/>
      <c r="G54" s="664"/>
      <c r="H54" s="665"/>
      <c r="I54" s="879" t="s">
        <v>8</v>
      </c>
      <c r="J54" s="679"/>
      <c r="K54" s="679"/>
      <c r="L54" s="679"/>
      <c r="M54" s="679"/>
      <c r="N54" s="679"/>
      <c r="O54" s="679"/>
      <c r="P54" s="679"/>
      <c r="Q54" s="679"/>
      <c r="R54" s="679"/>
      <c r="S54" s="606" t="s">
        <v>125</v>
      </c>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7"/>
      <c r="AY54" s="607"/>
      <c r="AZ54" s="608"/>
      <c r="BA54" s="870" t="s">
        <v>119</v>
      </c>
      <c r="BB54" s="653"/>
      <c r="BC54" s="653"/>
      <c r="BD54" s="653"/>
      <c r="BE54" s="695"/>
      <c r="BF54" s="881" t="s">
        <v>68</v>
      </c>
      <c r="BG54" s="882"/>
      <c r="BH54" s="883"/>
    </row>
    <row r="55" spans="1:63" ht="32.1" customHeight="1" thickTop="1" thickBot="1" x14ac:dyDescent="0.25">
      <c r="A55" s="71"/>
      <c r="B55" s="824" t="s">
        <v>153</v>
      </c>
      <c r="C55" s="825"/>
      <c r="D55" s="825"/>
      <c r="E55" s="825"/>
      <c r="F55" s="825"/>
      <c r="G55" s="825"/>
      <c r="H55" s="826"/>
      <c r="I55" s="593" t="str">
        <f>IF(A55="x",0.1,"")</f>
        <v/>
      </c>
      <c r="J55" s="594"/>
      <c r="K55" s="594"/>
      <c r="L55" s="594"/>
      <c r="M55" s="594"/>
      <c r="N55" s="594"/>
      <c r="O55" s="594"/>
      <c r="P55" s="594"/>
      <c r="Q55" s="594"/>
      <c r="R55" s="594"/>
      <c r="S55" s="579"/>
      <c r="T55" s="580"/>
      <c r="U55" s="581" t="s">
        <v>189</v>
      </c>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769" t="str">
        <f>IF(AND(S55="x", AND(S25="", S29="")), 1, IF(AND(S55="x",S25="x"), 0.6, IF(AND(S55="x", S29="x"), 0.8, "")))</f>
        <v/>
      </c>
      <c r="BB55" s="770"/>
      <c r="BC55" s="770"/>
      <c r="BD55" s="770"/>
      <c r="BE55" s="770"/>
      <c r="BF55" s="609"/>
      <c r="BG55" s="610"/>
      <c r="BH55" s="72" t="str">
        <f>IF(BF55="x",0.1,"")</f>
        <v/>
      </c>
      <c r="BI55" s="32">
        <f>SUM(I55:I63)</f>
        <v>0</v>
      </c>
      <c r="BJ55" s="32">
        <f>SUM(BA55:BA63)</f>
        <v>0</v>
      </c>
      <c r="BK55" s="32">
        <f>SUM(BB55:BH63)</f>
        <v>0</v>
      </c>
    </row>
    <row r="56" spans="1:63" ht="32.1" customHeight="1" thickBot="1" x14ac:dyDescent="0.25">
      <c r="A56" s="67"/>
      <c r="B56" s="531" t="s">
        <v>154</v>
      </c>
      <c r="C56" s="532"/>
      <c r="D56" s="532"/>
      <c r="E56" s="532"/>
      <c r="F56" s="532"/>
      <c r="G56" s="532"/>
      <c r="H56" s="533"/>
      <c r="I56" s="534" t="str">
        <f>IF(A56="x",0.2,"")</f>
        <v/>
      </c>
      <c r="J56" s="535"/>
      <c r="K56" s="535"/>
      <c r="L56" s="535"/>
      <c r="M56" s="535"/>
      <c r="N56" s="535"/>
      <c r="O56" s="535"/>
      <c r="P56" s="535"/>
      <c r="Q56" s="535"/>
      <c r="R56" s="535"/>
      <c r="S56" s="317"/>
      <c r="T56" s="31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8"/>
      <c r="AY56" s="588"/>
      <c r="AZ56" s="588"/>
      <c r="BA56" s="374"/>
      <c r="BB56" s="375"/>
      <c r="BC56" s="375"/>
      <c r="BD56" s="375"/>
      <c r="BE56" s="375"/>
      <c r="BF56" s="622"/>
      <c r="BG56" s="601"/>
      <c r="BH56" s="73" t="str">
        <f>IF(BF56="x",0.2,"")</f>
        <v/>
      </c>
    </row>
    <row r="57" spans="1:63" ht="32.1" customHeight="1" thickTop="1" thickBot="1" x14ac:dyDescent="0.25">
      <c r="A57" s="47"/>
      <c r="B57" s="539" t="s">
        <v>155</v>
      </c>
      <c r="C57" s="540"/>
      <c r="D57" s="540"/>
      <c r="E57" s="540"/>
      <c r="F57" s="540"/>
      <c r="G57" s="540"/>
      <c r="H57" s="541"/>
      <c r="I57" s="495" t="str">
        <f>IF(A57="x",0.3,"")</f>
        <v/>
      </c>
      <c r="J57" s="505"/>
      <c r="K57" s="505"/>
      <c r="L57" s="505"/>
      <c r="M57" s="505"/>
      <c r="N57" s="505"/>
      <c r="O57" s="505"/>
      <c r="P57" s="505"/>
      <c r="Q57" s="505"/>
      <c r="R57" s="506"/>
      <c r="S57" s="367" t="s">
        <v>188</v>
      </c>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391"/>
      <c r="BB57" s="549"/>
      <c r="BC57" s="549"/>
      <c r="BD57" s="549"/>
      <c r="BE57" s="549"/>
      <c r="BF57" s="528"/>
      <c r="BG57" s="521"/>
      <c r="BH57" s="39" t="str">
        <f>IF(BF57="x",0.3,"")</f>
        <v/>
      </c>
    </row>
    <row r="58" spans="1:63" ht="80.25" customHeight="1" thickBot="1" x14ac:dyDescent="0.25">
      <c r="A58" s="522"/>
      <c r="B58" s="523"/>
      <c r="C58" s="523"/>
      <c r="D58" s="523"/>
      <c r="E58" s="523"/>
      <c r="F58" s="523"/>
      <c r="G58" s="523"/>
      <c r="H58" s="524"/>
      <c r="I58" s="507"/>
      <c r="J58" s="508"/>
      <c r="K58" s="508"/>
      <c r="L58" s="508"/>
      <c r="M58" s="508"/>
      <c r="N58" s="508"/>
      <c r="O58" s="508"/>
      <c r="P58" s="508"/>
      <c r="Q58" s="508"/>
      <c r="R58" s="509"/>
      <c r="S58" s="536"/>
      <c r="T58" s="537"/>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50"/>
      <c r="BB58" s="551"/>
      <c r="BC58" s="551"/>
      <c r="BD58" s="551"/>
      <c r="BE58" s="551"/>
      <c r="BF58" s="18"/>
      <c r="BG58" s="34"/>
      <c r="BH58" s="58"/>
    </row>
    <row r="59" spans="1:63" ht="32.1" customHeight="1" thickBot="1" x14ac:dyDescent="0.25">
      <c r="A59" s="522"/>
      <c r="B59" s="523"/>
      <c r="C59" s="523"/>
      <c r="D59" s="523"/>
      <c r="E59" s="523"/>
      <c r="F59" s="523"/>
      <c r="G59" s="523"/>
      <c r="H59" s="524"/>
      <c r="I59" s="510"/>
      <c r="J59" s="511"/>
      <c r="K59" s="511"/>
      <c r="L59" s="511"/>
      <c r="M59" s="511"/>
      <c r="N59" s="511"/>
      <c r="O59" s="511"/>
      <c r="P59" s="511"/>
      <c r="Q59" s="511"/>
      <c r="R59" s="512"/>
      <c r="S59" s="552"/>
      <c r="T59" s="553"/>
      <c r="U59" s="627" t="s">
        <v>183</v>
      </c>
      <c r="V59" s="628"/>
      <c r="W59" s="628"/>
      <c r="X59" s="628"/>
      <c r="Y59" s="628"/>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8"/>
      <c r="AY59" s="628"/>
      <c r="AZ59" s="771"/>
      <c r="BA59" s="629" t="str">
        <f>IF(AND(S59="x", AND(S25="", S29="")), 1, IF(AND(S59="x",S25="x"), 0.6, IF(AND(S59="x", S29="x"), 0.8, "")))</f>
        <v/>
      </c>
      <c r="BB59" s="772"/>
      <c r="BC59" s="772"/>
      <c r="BD59" s="772"/>
      <c r="BE59" s="772"/>
      <c r="BF59" s="529"/>
      <c r="BG59" s="530"/>
      <c r="BH59" s="58"/>
    </row>
    <row r="60" spans="1:63" ht="45.75" customHeight="1" thickBot="1" x14ac:dyDescent="0.25">
      <c r="A60" s="542"/>
      <c r="B60" s="543"/>
      <c r="C60" s="543"/>
      <c r="D60" s="543"/>
      <c r="E60" s="543"/>
      <c r="F60" s="543"/>
      <c r="G60" s="543"/>
      <c r="H60" s="544"/>
      <c r="I60" s="513"/>
      <c r="J60" s="514"/>
      <c r="K60" s="514"/>
      <c r="L60" s="514"/>
      <c r="M60" s="514"/>
      <c r="N60" s="514"/>
      <c r="O60" s="514"/>
      <c r="P60" s="514"/>
      <c r="Q60" s="514"/>
      <c r="R60" s="515"/>
      <c r="S60" s="773"/>
      <c r="T60" s="774"/>
      <c r="U60" s="186" t="s">
        <v>184</v>
      </c>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0"/>
      <c r="AY60" s="390"/>
      <c r="AZ60" s="390"/>
      <c r="BA60" s="374" t="str">
        <f>IF(AND(S60="x", AND(S25="", S29="")), 0.8, IF(AND(S60="x",S25="x"), 0.3, IF(AND(S60="x",S29="x"), 0.6, "")))</f>
        <v/>
      </c>
      <c r="BB60" s="775"/>
      <c r="BC60" s="775"/>
      <c r="BD60" s="775"/>
      <c r="BE60" s="775"/>
      <c r="BF60" s="74"/>
      <c r="BG60" s="75"/>
      <c r="BH60" s="76"/>
    </row>
    <row r="61" spans="1:63" ht="32.1" customHeight="1" thickTop="1" thickBot="1" x14ac:dyDescent="0.25">
      <c r="A61" s="47"/>
      <c r="B61" s="516" t="s">
        <v>156</v>
      </c>
      <c r="C61" s="482"/>
      <c r="D61" s="482"/>
      <c r="E61" s="482"/>
      <c r="F61" s="482"/>
      <c r="G61" s="482"/>
      <c r="H61" s="483"/>
      <c r="I61" s="399" t="str">
        <f>IF(A61="x",0.6,"")</f>
        <v/>
      </c>
      <c r="J61" s="400"/>
      <c r="K61" s="400"/>
      <c r="L61" s="400"/>
      <c r="M61" s="400"/>
      <c r="N61" s="400"/>
      <c r="O61" s="400"/>
      <c r="P61" s="400"/>
      <c r="Q61" s="400"/>
      <c r="R61" s="519"/>
      <c r="S61" s="520"/>
      <c r="T61" s="521"/>
      <c r="U61" s="586" t="s">
        <v>187</v>
      </c>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391" t="str">
        <f>IF(AND(S61="x", AND(S25="", S29="")), 1, IF(AND(S61="x",S25="x"), 0.6, IF(AND(S61="x", S29="x"), 0.8, "")))</f>
        <v/>
      </c>
      <c r="BB61" s="474"/>
      <c r="BC61" s="474"/>
      <c r="BD61" s="474"/>
      <c r="BE61" s="474"/>
      <c r="BF61" s="528"/>
      <c r="BG61" s="521"/>
      <c r="BH61" s="39" t="str">
        <f>IF(BF61="x",0.6,"")</f>
        <v/>
      </c>
    </row>
    <row r="62" spans="1:63" ht="32.1" customHeight="1" thickBot="1" x14ac:dyDescent="0.25">
      <c r="A62" s="56"/>
      <c r="B62" s="819" t="s">
        <v>157</v>
      </c>
      <c r="C62" s="820"/>
      <c r="D62" s="820"/>
      <c r="E62" s="820"/>
      <c r="F62" s="820"/>
      <c r="G62" s="820"/>
      <c r="H62" s="821"/>
      <c r="I62" s="560" t="str">
        <f>IF(A62="x",0.8,"")</f>
        <v/>
      </c>
      <c r="J62" s="561"/>
      <c r="K62" s="561"/>
      <c r="L62" s="561"/>
      <c r="M62" s="561"/>
      <c r="N62" s="561"/>
      <c r="O62" s="561"/>
      <c r="P62" s="561"/>
      <c r="Q62" s="561"/>
      <c r="R62" s="561"/>
      <c r="S62" s="562"/>
      <c r="T62" s="563"/>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75"/>
      <c r="BB62" s="476"/>
      <c r="BC62" s="476"/>
      <c r="BD62" s="476"/>
      <c r="BE62" s="476"/>
      <c r="BF62" s="620"/>
      <c r="BG62" s="621"/>
      <c r="BH62" s="77" t="str">
        <f>IF(BF62="x",0.8,"")</f>
        <v/>
      </c>
    </row>
    <row r="63" spans="1:63" ht="32.1" customHeight="1" thickBot="1" x14ac:dyDescent="0.25">
      <c r="A63" s="67"/>
      <c r="B63" s="387" t="s">
        <v>158</v>
      </c>
      <c r="C63" s="532"/>
      <c r="D63" s="532"/>
      <c r="E63" s="532"/>
      <c r="F63" s="532"/>
      <c r="G63" s="532"/>
      <c r="H63" s="533"/>
      <c r="I63" s="534" t="str">
        <f>IF(A63="x",1,"")</f>
        <v/>
      </c>
      <c r="J63" s="535"/>
      <c r="K63" s="535"/>
      <c r="L63" s="535"/>
      <c r="M63" s="535"/>
      <c r="N63" s="535"/>
      <c r="O63" s="535"/>
      <c r="P63" s="535"/>
      <c r="Q63" s="535"/>
      <c r="R63" s="535"/>
      <c r="S63" s="564"/>
      <c r="T63" s="31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8"/>
      <c r="AY63" s="588"/>
      <c r="AZ63" s="588"/>
      <c r="BA63" s="374"/>
      <c r="BB63" s="375"/>
      <c r="BC63" s="375"/>
      <c r="BD63" s="375"/>
      <c r="BE63" s="375"/>
      <c r="BF63" s="622"/>
      <c r="BG63" s="601"/>
      <c r="BH63" s="69" t="str">
        <f>IF(BF63="x",1,"")</f>
        <v/>
      </c>
    </row>
    <row r="64" spans="1:63" ht="32.450000000000003" customHeight="1" thickTop="1" x14ac:dyDescent="0.2">
      <c r="A64" s="565" t="s">
        <v>135</v>
      </c>
      <c r="B64" s="566"/>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6"/>
      <c r="BC64" s="566"/>
      <c r="BD64" s="566"/>
      <c r="BE64" s="566"/>
      <c r="BF64" s="566"/>
      <c r="BG64" s="566"/>
      <c r="BH64" s="567"/>
    </row>
    <row r="65" spans="1:64" ht="7.5" customHeight="1" x14ac:dyDescent="0.2">
      <c r="A65" s="547"/>
      <c r="B65" s="547"/>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row>
    <row r="66" spans="1:64" ht="17.100000000000001" customHeight="1" x14ac:dyDescent="0.2">
      <c r="A66" s="554" t="s">
        <v>75</v>
      </c>
      <c r="B66" s="555"/>
      <c r="C66" s="555"/>
      <c r="D66" s="555"/>
      <c r="E66" s="555"/>
      <c r="F66" s="555"/>
      <c r="G66" s="555"/>
      <c r="H66" s="555"/>
      <c r="I66" s="556"/>
      <c r="J66" s="640" t="s">
        <v>65</v>
      </c>
      <c r="K66" s="329"/>
      <c r="L66" s="329"/>
      <c r="M66" s="329"/>
      <c r="N66" s="329"/>
      <c r="O66" s="329"/>
      <c r="P66" s="329"/>
      <c r="Q66" s="329"/>
      <c r="R66" s="329"/>
      <c r="S66" s="329"/>
      <c r="T66" s="329"/>
      <c r="U66" s="329"/>
      <c r="V66" s="329"/>
      <c r="W66" s="329"/>
      <c r="X66" s="329"/>
      <c r="Y66" s="329"/>
      <c r="Z66" s="569"/>
      <c r="AA66" s="568" t="s">
        <v>66</v>
      </c>
      <c r="AB66" s="329"/>
      <c r="AC66" s="329"/>
      <c r="AD66" s="329"/>
      <c r="AE66" s="329"/>
      <c r="AF66" s="329"/>
      <c r="AG66" s="329"/>
      <c r="AH66" s="329"/>
      <c r="AI66" s="329"/>
      <c r="AJ66" s="329"/>
      <c r="AK66" s="329"/>
      <c r="AL66" s="329"/>
      <c r="AM66" s="329"/>
      <c r="AN66" s="329"/>
      <c r="AO66" s="329"/>
      <c r="AP66" s="329"/>
      <c r="AQ66" s="569"/>
      <c r="AR66" s="568" t="s">
        <v>67</v>
      </c>
      <c r="AS66" s="329"/>
      <c r="AT66" s="329"/>
      <c r="AU66" s="329"/>
      <c r="AV66" s="329"/>
      <c r="AW66" s="329"/>
      <c r="AX66" s="329"/>
      <c r="AY66" s="329"/>
      <c r="AZ66" s="329"/>
      <c r="BA66" s="329"/>
      <c r="BB66" s="329"/>
      <c r="BC66" s="329"/>
      <c r="BD66" s="329"/>
      <c r="BE66" s="329"/>
      <c r="BF66" s="569"/>
      <c r="BG66" s="517" t="s">
        <v>37</v>
      </c>
      <c r="BH66" s="518"/>
    </row>
    <row r="67" spans="1:64" ht="25.5" customHeight="1" thickBot="1" x14ac:dyDescent="0.25">
      <c r="A67" s="557"/>
      <c r="B67" s="558"/>
      <c r="C67" s="558"/>
      <c r="D67" s="558"/>
      <c r="E67" s="558"/>
      <c r="F67" s="558"/>
      <c r="G67" s="558"/>
      <c r="H67" s="558"/>
      <c r="I67" s="559"/>
      <c r="J67" s="502" t="s">
        <v>64</v>
      </c>
      <c r="K67" s="502"/>
      <c r="L67" s="502"/>
      <c r="M67" s="503"/>
      <c r="N67" s="498"/>
      <c r="O67" s="500"/>
      <c r="P67" s="19" t="s">
        <v>63</v>
      </c>
      <c r="Q67" s="498"/>
      <c r="R67" s="499"/>
      <c r="S67" s="499"/>
      <c r="T67" s="500"/>
      <c r="U67" s="501" t="s">
        <v>62</v>
      </c>
      <c r="V67" s="502"/>
      <c r="W67" s="503"/>
      <c r="X67" s="498"/>
      <c r="Y67" s="499"/>
      <c r="Z67" s="504"/>
      <c r="AA67" s="548" t="s">
        <v>64</v>
      </c>
      <c r="AB67" s="503"/>
      <c r="AC67" s="498"/>
      <c r="AD67" s="499"/>
      <c r="AE67" s="499"/>
      <c r="AF67" s="500"/>
      <c r="AG67" s="501" t="s">
        <v>63</v>
      </c>
      <c r="AH67" s="503"/>
      <c r="AI67" s="498"/>
      <c r="AJ67" s="499"/>
      <c r="AK67" s="499"/>
      <c r="AL67" s="500"/>
      <c r="AM67" s="501" t="s">
        <v>62</v>
      </c>
      <c r="AN67" s="502"/>
      <c r="AO67" s="503"/>
      <c r="AP67" s="498"/>
      <c r="AQ67" s="504"/>
      <c r="AR67" s="548" t="s">
        <v>64</v>
      </c>
      <c r="AS67" s="503"/>
      <c r="AT67" s="498"/>
      <c r="AU67" s="499"/>
      <c r="AV67" s="500"/>
      <c r="AW67" s="19" t="s">
        <v>63</v>
      </c>
      <c r="AX67" s="498"/>
      <c r="AY67" s="499"/>
      <c r="AZ67" s="499"/>
      <c r="BA67" s="499"/>
      <c r="BB67" s="500"/>
      <c r="BC67" s="20" t="s">
        <v>62</v>
      </c>
      <c r="BD67" s="817"/>
      <c r="BE67" s="817"/>
      <c r="BF67" s="818"/>
      <c r="BG67" s="545" t="e">
        <f>AVERAGE(N67,Q67,X67,AC67,AI67,AP67,AT67,AX67,BD67)</f>
        <v>#DIV/0!</v>
      </c>
      <c r="BH67" s="546"/>
    </row>
    <row r="68" spans="1:64" ht="38.1" customHeight="1" thickBot="1" x14ac:dyDescent="0.25">
      <c r="A68" s="746" t="s">
        <v>33</v>
      </c>
      <c r="B68" s="402"/>
      <c r="C68" s="402"/>
      <c r="D68" s="402"/>
      <c r="E68" s="402"/>
      <c r="F68" s="402"/>
      <c r="G68" s="402"/>
      <c r="H68" s="747"/>
      <c r="I68" s="583" t="s">
        <v>8</v>
      </c>
      <c r="J68" s="584"/>
      <c r="K68" s="584"/>
      <c r="L68" s="584"/>
      <c r="M68" s="584"/>
      <c r="N68" s="584"/>
      <c r="O68" s="584"/>
      <c r="P68" s="584"/>
      <c r="Q68" s="584"/>
      <c r="R68" s="585"/>
      <c r="S68" s="477" t="s">
        <v>126</v>
      </c>
      <c r="T68" s="877"/>
      <c r="U68" s="877"/>
      <c r="V68" s="877"/>
      <c r="W68" s="877"/>
      <c r="X68" s="877"/>
      <c r="Y68" s="877"/>
      <c r="Z68" s="877"/>
      <c r="AA68" s="877"/>
      <c r="AB68" s="877"/>
      <c r="AC68" s="877"/>
      <c r="AD68" s="877"/>
      <c r="AE68" s="877"/>
      <c r="AF68" s="877"/>
      <c r="AG68" s="877"/>
      <c r="AH68" s="877"/>
      <c r="AI68" s="877"/>
      <c r="AJ68" s="877"/>
      <c r="AK68" s="877"/>
      <c r="AL68" s="877"/>
      <c r="AM68" s="877"/>
      <c r="AN68" s="877"/>
      <c r="AO68" s="877"/>
      <c r="AP68" s="877"/>
      <c r="AQ68" s="877"/>
      <c r="AR68" s="877"/>
      <c r="AS68" s="877"/>
      <c r="AT68" s="877"/>
      <c r="AU68" s="877"/>
      <c r="AV68" s="877"/>
      <c r="AW68" s="877"/>
      <c r="AX68" s="877"/>
      <c r="AY68" s="877"/>
      <c r="AZ68" s="878"/>
      <c r="BA68" s="477" t="s">
        <v>127</v>
      </c>
      <c r="BB68" s="478"/>
      <c r="BC68" s="478"/>
      <c r="BD68" s="478"/>
      <c r="BE68" s="478"/>
      <c r="BF68" s="478"/>
      <c r="BG68" s="479" t="s">
        <v>39</v>
      </c>
      <c r="BH68" s="480"/>
    </row>
    <row r="69" spans="1:64" ht="32.1" customHeight="1" thickTop="1" thickBot="1" x14ac:dyDescent="0.25">
      <c r="A69" s="71"/>
      <c r="B69" s="525" t="s">
        <v>137</v>
      </c>
      <c r="C69" s="526"/>
      <c r="D69" s="526"/>
      <c r="E69" s="526"/>
      <c r="F69" s="526"/>
      <c r="G69" s="526"/>
      <c r="H69" s="527"/>
      <c r="I69" s="635" t="str">
        <f>IF(A69="x",0.1,"")</f>
        <v/>
      </c>
      <c r="J69" s="635"/>
      <c r="K69" s="635"/>
      <c r="L69" s="635"/>
      <c r="M69" s="635"/>
      <c r="N69" s="635"/>
      <c r="O69" s="635"/>
      <c r="P69" s="635"/>
      <c r="Q69" s="635"/>
      <c r="R69" s="636"/>
      <c r="S69" s="579"/>
      <c r="T69" s="580"/>
      <c r="U69" s="581" t="s">
        <v>190</v>
      </c>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769" t="str">
        <f>IF(AND(S69="x", AND(S25="", S29="")), 1, IF(AND(S69="x", AND(S25="x", S29="")), 0.5, IF(AND(S69="x", AND(S25="", S29="x")), 0.8, "")))</f>
        <v/>
      </c>
      <c r="BB69" s="770"/>
      <c r="BC69" s="770"/>
      <c r="BD69" s="770"/>
      <c r="BE69" s="770"/>
      <c r="BF69" s="770"/>
      <c r="BG69" s="78"/>
      <c r="BH69" s="72" t="str">
        <f>IF(BG69="x",0.1,"")</f>
        <v/>
      </c>
      <c r="BI69" s="32">
        <f>SUM(I69:I77)</f>
        <v>0</v>
      </c>
      <c r="BJ69" s="32">
        <f>SUM(BA69:BA77)</f>
        <v>0</v>
      </c>
      <c r="BK69" s="32">
        <f>SUM(BH69:BH77)</f>
        <v>0</v>
      </c>
    </row>
    <row r="70" spans="1:64" ht="18.75" customHeight="1" thickBot="1" x14ac:dyDescent="0.25">
      <c r="A70" s="522"/>
      <c r="B70" s="523"/>
      <c r="C70" s="523"/>
      <c r="D70" s="523"/>
      <c r="E70" s="523"/>
      <c r="F70" s="523"/>
      <c r="G70" s="523"/>
      <c r="H70" s="524"/>
      <c r="I70" s="637"/>
      <c r="J70" s="637"/>
      <c r="K70" s="637"/>
      <c r="L70" s="637"/>
      <c r="M70" s="637"/>
      <c r="N70" s="637"/>
      <c r="O70" s="637"/>
      <c r="P70" s="637"/>
      <c r="Q70" s="637"/>
      <c r="R70" s="352"/>
      <c r="S70" s="638"/>
      <c r="T70" s="639"/>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75"/>
      <c r="BB70" s="476"/>
      <c r="BC70" s="476"/>
      <c r="BD70" s="476"/>
      <c r="BE70" s="476"/>
      <c r="BF70" s="476"/>
      <c r="BG70" s="79"/>
      <c r="BH70" s="80"/>
    </row>
    <row r="71" spans="1:64" ht="32.1" customHeight="1" thickTop="1" thickBot="1" x14ac:dyDescent="0.25">
      <c r="A71" s="47"/>
      <c r="B71" s="481" t="s">
        <v>138</v>
      </c>
      <c r="C71" s="482"/>
      <c r="D71" s="482"/>
      <c r="E71" s="482"/>
      <c r="F71" s="482"/>
      <c r="G71" s="482"/>
      <c r="H71" s="483"/>
      <c r="I71" s="399" t="str">
        <f>IF(A71="x",0.3,"")</f>
        <v/>
      </c>
      <c r="J71" s="400"/>
      <c r="K71" s="400"/>
      <c r="L71" s="400"/>
      <c r="M71" s="400"/>
      <c r="N71" s="400"/>
      <c r="O71" s="400"/>
      <c r="P71" s="400"/>
      <c r="Q71" s="400"/>
      <c r="R71" s="400"/>
      <c r="S71" s="380" t="s">
        <v>191</v>
      </c>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4"/>
      <c r="AY71" s="484"/>
      <c r="AZ71" s="484"/>
      <c r="BA71" s="391"/>
      <c r="BB71" s="474"/>
      <c r="BC71" s="474"/>
      <c r="BD71" s="474"/>
      <c r="BE71" s="474"/>
      <c r="BF71" s="474"/>
      <c r="BG71" s="45"/>
      <c r="BH71" s="39" t="str">
        <f>IF(BG71="x",0.3,"")</f>
        <v/>
      </c>
    </row>
    <row r="72" spans="1:64" ht="32.1" customHeight="1" thickBot="1" x14ac:dyDescent="0.25">
      <c r="A72" s="56"/>
      <c r="B72" s="469" t="s">
        <v>139</v>
      </c>
      <c r="C72" s="470"/>
      <c r="D72" s="470"/>
      <c r="E72" s="470"/>
      <c r="F72" s="470"/>
      <c r="G72" s="470"/>
      <c r="H72" s="471"/>
      <c r="I72" s="345" t="str">
        <f>IF(A72="x",0.5,"")</f>
        <v/>
      </c>
      <c r="J72" s="346"/>
      <c r="K72" s="346"/>
      <c r="L72" s="346"/>
      <c r="M72" s="346"/>
      <c r="N72" s="346"/>
      <c r="O72" s="346"/>
      <c r="P72" s="346"/>
      <c r="Q72" s="346"/>
      <c r="R72" s="346"/>
      <c r="S72" s="383"/>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485"/>
      <c r="AX72" s="485"/>
      <c r="AY72" s="485"/>
      <c r="AZ72" s="485"/>
      <c r="BA72" s="475"/>
      <c r="BB72" s="476"/>
      <c r="BC72" s="476"/>
      <c r="BD72" s="476"/>
      <c r="BE72" s="476"/>
      <c r="BF72" s="476"/>
      <c r="BG72" s="9"/>
      <c r="BH72" s="77" t="str">
        <f>IF(BG72="x",0.5,"")</f>
        <v/>
      </c>
    </row>
    <row r="73" spans="1:64" ht="49.5" customHeight="1" thickBot="1" x14ac:dyDescent="0.25">
      <c r="A73" s="81"/>
      <c r="B73" s="113"/>
      <c r="C73" s="113"/>
      <c r="D73" s="113"/>
      <c r="E73" s="113"/>
      <c r="F73" s="113"/>
      <c r="G73" s="113"/>
      <c r="H73" s="114"/>
      <c r="I73" s="347"/>
      <c r="J73" s="323"/>
      <c r="K73" s="323"/>
      <c r="L73" s="323"/>
      <c r="M73" s="323"/>
      <c r="N73" s="323"/>
      <c r="O73" s="323"/>
      <c r="P73" s="323"/>
      <c r="Q73" s="323"/>
      <c r="R73" s="323"/>
      <c r="S73" s="486"/>
      <c r="T73" s="487"/>
      <c r="U73" s="485"/>
      <c r="V73" s="485"/>
      <c r="W73" s="485"/>
      <c r="X73" s="485"/>
      <c r="Y73" s="485"/>
      <c r="Z73" s="485"/>
      <c r="AA73" s="485"/>
      <c r="AB73" s="485"/>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485"/>
      <c r="AY73" s="485"/>
      <c r="AZ73" s="485"/>
      <c r="BA73" s="488"/>
      <c r="BB73" s="489"/>
      <c r="BC73" s="489"/>
      <c r="BD73" s="489"/>
      <c r="BE73" s="489"/>
      <c r="BF73" s="490"/>
      <c r="BG73" s="12"/>
      <c r="BH73" s="58"/>
    </row>
    <row r="74" spans="1:64" ht="30.75" customHeight="1" thickBot="1" x14ac:dyDescent="0.25">
      <c r="A74" s="118"/>
      <c r="B74" s="113"/>
      <c r="C74" s="113"/>
      <c r="D74" s="113"/>
      <c r="E74" s="113"/>
      <c r="F74" s="113"/>
      <c r="G74" s="113"/>
      <c r="H74" s="114"/>
      <c r="I74" s="347"/>
      <c r="J74" s="323"/>
      <c r="K74" s="323"/>
      <c r="L74" s="323"/>
      <c r="M74" s="323"/>
      <c r="N74" s="323"/>
      <c r="O74" s="323"/>
      <c r="P74" s="323"/>
      <c r="Q74" s="323"/>
      <c r="R74" s="348"/>
      <c r="S74" s="625"/>
      <c r="T74" s="626"/>
      <c r="U74" s="627" t="s">
        <v>183</v>
      </c>
      <c r="V74" s="628"/>
      <c r="W74" s="628"/>
      <c r="X74" s="628"/>
      <c r="Y74" s="628"/>
      <c r="Z74" s="628"/>
      <c r="AA74" s="628"/>
      <c r="AB74" s="628"/>
      <c r="AC74" s="628"/>
      <c r="AD74" s="628"/>
      <c r="AE74" s="628"/>
      <c r="AF74" s="628"/>
      <c r="AG74" s="628"/>
      <c r="AH74" s="628"/>
      <c r="AI74" s="628"/>
      <c r="AJ74" s="628"/>
      <c r="AK74" s="628"/>
      <c r="AL74" s="628"/>
      <c r="AM74" s="628"/>
      <c r="AN74" s="628"/>
      <c r="AO74" s="628"/>
      <c r="AP74" s="628"/>
      <c r="AQ74" s="628"/>
      <c r="AR74" s="628"/>
      <c r="AS74" s="628"/>
      <c r="AT74" s="628"/>
      <c r="AU74" s="628"/>
      <c r="AV74" s="628"/>
      <c r="AW74" s="628"/>
      <c r="AX74" s="628"/>
      <c r="AY74" s="628"/>
      <c r="AZ74" s="628"/>
      <c r="BA74" s="629" t="str">
        <f>IF(AND(S74="x", AND(S25="", S29="")), 1, IF(AND(S74="x", AND(S25="x", S29="")), 0.5, IF(AND(S74="x", AND(S25="", S29="x")), 0.8, "")))</f>
        <v/>
      </c>
      <c r="BB74" s="630"/>
      <c r="BC74" s="630"/>
      <c r="BD74" s="630"/>
      <c r="BE74" s="630"/>
      <c r="BF74" s="631"/>
      <c r="BG74" s="13"/>
      <c r="BH74" s="59"/>
    </row>
    <row r="75" spans="1:64" ht="46.5" customHeight="1" thickBot="1" x14ac:dyDescent="0.25">
      <c r="A75" s="119"/>
      <c r="B75" s="115"/>
      <c r="C75" s="115"/>
      <c r="D75" s="115"/>
      <c r="E75" s="115"/>
      <c r="F75" s="115"/>
      <c r="G75" s="115"/>
      <c r="H75" s="116"/>
      <c r="I75" s="349"/>
      <c r="J75" s="350"/>
      <c r="K75" s="350"/>
      <c r="L75" s="350"/>
      <c r="M75" s="350"/>
      <c r="N75" s="350"/>
      <c r="O75" s="350"/>
      <c r="P75" s="350"/>
      <c r="Q75" s="350"/>
      <c r="R75" s="351"/>
      <c r="S75" s="773"/>
      <c r="T75" s="774"/>
      <c r="U75" s="186" t="s">
        <v>186</v>
      </c>
      <c r="V75" s="390"/>
      <c r="W75" s="390"/>
      <c r="X75" s="390"/>
      <c r="Y75" s="390"/>
      <c r="Z75" s="390"/>
      <c r="AA75" s="390"/>
      <c r="AB75" s="390"/>
      <c r="AC75" s="390"/>
      <c r="AD75" s="390"/>
      <c r="AE75" s="390"/>
      <c r="AF75" s="390"/>
      <c r="AG75" s="390"/>
      <c r="AH75" s="390"/>
      <c r="AI75" s="390"/>
      <c r="AJ75" s="390"/>
      <c r="AK75" s="390"/>
      <c r="AL75" s="390"/>
      <c r="AM75" s="390"/>
      <c r="AN75" s="390"/>
      <c r="AO75" s="390"/>
      <c r="AP75" s="390"/>
      <c r="AQ75" s="390"/>
      <c r="AR75" s="390"/>
      <c r="AS75" s="390"/>
      <c r="AT75" s="390"/>
      <c r="AU75" s="390"/>
      <c r="AV75" s="390"/>
      <c r="AW75" s="390"/>
      <c r="AX75" s="390"/>
      <c r="AY75" s="390"/>
      <c r="AZ75" s="390"/>
      <c r="BA75" s="374" t="str">
        <f>IF(AND(S75="x", AND(S25="", S29="")), 0.8, IF(AND(S75="x", AND(S25="x", S29="")), 0.3, IF(AND(S75="x", AND(S25="", S29="x")), 0.5, "")))</f>
        <v/>
      </c>
      <c r="BB75" s="375"/>
      <c r="BC75" s="375"/>
      <c r="BD75" s="375"/>
      <c r="BE75" s="375"/>
      <c r="BF75" s="376"/>
      <c r="BG75" s="82"/>
      <c r="BH75" s="61"/>
    </row>
    <row r="76" spans="1:64" ht="32.1" customHeight="1" thickTop="1" thickBot="1" x14ac:dyDescent="0.25">
      <c r="A76" s="47"/>
      <c r="B76" s="481" t="s">
        <v>140</v>
      </c>
      <c r="C76" s="482"/>
      <c r="D76" s="482"/>
      <c r="E76" s="482"/>
      <c r="F76" s="482"/>
      <c r="G76" s="482"/>
      <c r="H76" s="483"/>
      <c r="I76" s="399" t="str">
        <f>IF(A76="x",0.8,"")</f>
        <v/>
      </c>
      <c r="J76" s="400"/>
      <c r="K76" s="400"/>
      <c r="L76" s="400"/>
      <c r="M76" s="400"/>
      <c r="N76" s="400"/>
      <c r="O76" s="400"/>
      <c r="P76" s="400"/>
      <c r="Q76" s="400"/>
      <c r="R76" s="519"/>
      <c r="S76" s="520"/>
      <c r="T76" s="521"/>
      <c r="U76" s="586" t="s">
        <v>192</v>
      </c>
      <c r="V76" s="484"/>
      <c r="W76" s="484"/>
      <c r="X76" s="484"/>
      <c r="Y76" s="484"/>
      <c r="Z76" s="484"/>
      <c r="AA76" s="484"/>
      <c r="AB76" s="484"/>
      <c r="AC76" s="484"/>
      <c r="AD76" s="484"/>
      <c r="AE76" s="484"/>
      <c r="AF76" s="484"/>
      <c r="AG76" s="484"/>
      <c r="AH76" s="484"/>
      <c r="AI76" s="484"/>
      <c r="AJ76" s="484"/>
      <c r="AK76" s="484"/>
      <c r="AL76" s="484"/>
      <c r="AM76" s="484"/>
      <c r="AN76" s="484"/>
      <c r="AO76" s="484"/>
      <c r="AP76" s="484"/>
      <c r="AQ76" s="484"/>
      <c r="AR76" s="484"/>
      <c r="AS76" s="484"/>
      <c r="AT76" s="484"/>
      <c r="AU76" s="484"/>
      <c r="AV76" s="484"/>
      <c r="AW76" s="484"/>
      <c r="AX76" s="484"/>
      <c r="AY76" s="484"/>
      <c r="AZ76" s="484"/>
      <c r="BA76" s="391" t="str">
        <f>IF(AND(S76="x", AND(S25="", S29="")), 1, IF(AND(S76="x", AND(S25="x", S29="")), 0.5, IF(AND(S76="x", AND(S25="", S29="x")), 0.8, "")))</f>
        <v/>
      </c>
      <c r="BB76" s="474"/>
      <c r="BC76" s="474"/>
      <c r="BD76" s="474"/>
      <c r="BE76" s="474"/>
      <c r="BF76" s="611"/>
      <c r="BG76" s="45"/>
      <c r="BH76" s="39" t="str">
        <f>IF(BG76="x",0.8,"")</f>
        <v/>
      </c>
      <c r="BL76" s="7"/>
    </row>
    <row r="77" spans="1:64" ht="63.75" customHeight="1" thickBot="1" x14ac:dyDescent="0.25">
      <c r="A77" s="67"/>
      <c r="B77" s="632" t="s">
        <v>120</v>
      </c>
      <c r="C77" s="532"/>
      <c r="D77" s="532"/>
      <c r="E77" s="532"/>
      <c r="F77" s="532"/>
      <c r="G77" s="532"/>
      <c r="H77" s="533"/>
      <c r="I77" s="534" t="str">
        <f>IF(A77="x",1,"")</f>
        <v/>
      </c>
      <c r="J77" s="535"/>
      <c r="K77" s="535"/>
      <c r="L77" s="535"/>
      <c r="M77" s="535"/>
      <c r="N77" s="535"/>
      <c r="O77" s="535"/>
      <c r="P77" s="535"/>
      <c r="Q77" s="535"/>
      <c r="R77" s="535"/>
      <c r="S77" s="633"/>
      <c r="T77" s="634"/>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8"/>
      <c r="AY77" s="588"/>
      <c r="AZ77" s="588"/>
      <c r="BA77" s="374"/>
      <c r="BB77" s="375"/>
      <c r="BC77" s="375"/>
      <c r="BD77" s="375"/>
      <c r="BE77" s="375"/>
      <c r="BF77" s="612"/>
      <c r="BG77" s="68"/>
      <c r="BH77" s="69" t="str">
        <f>IF(BG77="x",1,"")</f>
        <v/>
      </c>
    </row>
    <row r="78" spans="1:64" ht="29.25" customHeight="1" thickTop="1" x14ac:dyDescent="0.2">
      <c r="A78" s="377" t="s">
        <v>136</v>
      </c>
      <c r="B78" s="842"/>
      <c r="C78" s="842"/>
      <c r="D78" s="842"/>
      <c r="E78" s="842"/>
      <c r="F78" s="842"/>
      <c r="G78" s="842"/>
      <c r="H78" s="842"/>
      <c r="I78" s="842"/>
      <c r="J78" s="842"/>
      <c r="K78" s="842"/>
      <c r="L78" s="842"/>
      <c r="M78" s="842"/>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2"/>
      <c r="BA78" s="842"/>
      <c r="BB78" s="842"/>
      <c r="BC78" s="842"/>
      <c r="BD78" s="842"/>
      <c r="BE78" s="842"/>
      <c r="BF78" s="842"/>
      <c r="BG78" s="842"/>
      <c r="BH78" s="843"/>
    </row>
    <row r="79" spans="1:64" ht="7.5" customHeight="1" thickBot="1" x14ac:dyDescent="0.25">
      <c r="A79" s="276"/>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row>
    <row r="80" spans="1:64" ht="14.25" x14ac:dyDescent="0.2">
      <c r="A80" s="835" t="s">
        <v>59</v>
      </c>
      <c r="B80" s="836"/>
      <c r="C80" s="836"/>
      <c r="D80" s="836"/>
      <c r="E80" s="836"/>
      <c r="F80" s="836"/>
      <c r="G80" s="836"/>
      <c r="H80" s="836"/>
      <c r="I80" s="836"/>
      <c r="J80" s="836"/>
      <c r="K80" s="836"/>
      <c r="L80" s="836"/>
      <c r="M80" s="836"/>
      <c r="N80" s="836"/>
      <c r="O80" s="836"/>
      <c r="P80" s="836"/>
      <c r="Q80" s="836"/>
      <c r="R80" s="836"/>
      <c r="S80" s="836"/>
      <c r="T80" s="836"/>
      <c r="U80" s="836"/>
      <c r="V80" s="836"/>
      <c r="W80" s="836"/>
      <c r="X80" s="837"/>
      <c r="Y80" s="613" t="s">
        <v>51</v>
      </c>
      <c r="Z80" s="614"/>
      <c r="AA80" s="614"/>
      <c r="AB80" s="614"/>
      <c r="AC80" s="614"/>
      <c r="AD80" s="614"/>
      <c r="AE80" s="614"/>
      <c r="AF80" s="614"/>
      <c r="AG80" s="614"/>
      <c r="AH80" s="614"/>
      <c r="AI80" s="614"/>
      <c r="AJ80" s="615"/>
      <c r="AK80" s="615"/>
      <c r="AL80" s="615"/>
      <c r="AM80" s="616"/>
      <c r="AN80" s="827" t="s">
        <v>52</v>
      </c>
      <c r="AO80" s="827"/>
      <c r="AP80" s="827"/>
      <c r="AQ80" s="827"/>
      <c r="AR80" s="827"/>
      <c r="AS80" s="827"/>
      <c r="AT80" s="827"/>
      <c r="AU80" s="828"/>
      <c r="AV80" s="829"/>
      <c r="AW80" s="829"/>
      <c r="AX80" s="829"/>
      <c r="AY80" s="623"/>
      <c r="AZ80" s="624"/>
      <c r="BA80" s="832" t="s">
        <v>43</v>
      </c>
      <c r="BB80" s="833"/>
      <c r="BC80" s="833"/>
      <c r="BD80" s="833"/>
      <c r="BE80" s="833"/>
      <c r="BF80" s="833"/>
      <c r="BG80" s="833"/>
      <c r="BH80" s="833"/>
      <c r="BJ80" s="3"/>
    </row>
    <row r="81" spans="1:66" ht="15.75" customHeight="1" x14ac:dyDescent="0.2">
      <c r="A81" s="838"/>
      <c r="B81" s="839"/>
      <c r="C81" s="839"/>
      <c r="D81" s="839"/>
      <c r="E81" s="839"/>
      <c r="F81" s="839"/>
      <c r="G81" s="839"/>
      <c r="H81" s="839"/>
      <c r="I81" s="839"/>
      <c r="J81" s="839"/>
      <c r="K81" s="839"/>
      <c r="L81" s="839"/>
      <c r="M81" s="839"/>
      <c r="N81" s="839"/>
      <c r="O81" s="839"/>
      <c r="P81" s="839"/>
      <c r="Q81" s="839"/>
      <c r="R81" s="839"/>
      <c r="S81" s="839"/>
      <c r="T81" s="839"/>
      <c r="U81" s="839"/>
      <c r="V81" s="839"/>
      <c r="W81" s="839"/>
      <c r="X81" s="840"/>
      <c r="Y81" s="617"/>
      <c r="Z81" s="618"/>
      <c r="AA81" s="618"/>
      <c r="AB81" s="618"/>
      <c r="AC81" s="618"/>
      <c r="AD81" s="618"/>
      <c r="AE81" s="618"/>
      <c r="AF81" s="618"/>
      <c r="AG81" s="618"/>
      <c r="AH81" s="618"/>
      <c r="AI81" s="618"/>
      <c r="AJ81" s="618"/>
      <c r="AK81" s="618"/>
      <c r="AL81" s="618"/>
      <c r="AM81" s="619"/>
      <c r="AN81" s="830"/>
      <c r="AO81" s="830"/>
      <c r="AP81" s="830"/>
      <c r="AQ81" s="830"/>
      <c r="AR81" s="830"/>
      <c r="AS81" s="830"/>
      <c r="AT81" s="830"/>
      <c r="AU81" s="830"/>
      <c r="AV81" s="831"/>
      <c r="AW81" s="831"/>
      <c r="AX81" s="831"/>
      <c r="AY81" s="440"/>
      <c r="AZ81" s="439"/>
      <c r="BA81" s="834"/>
      <c r="BB81" s="834"/>
      <c r="BC81" s="834"/>
      <c r="BD81" s="834"/>
      <c r="BE81" s="834"/>
      <c r="BF81" s="834"/>
      <c r="BG81" s="834"/>
      <c r="BH81" s="834"/>
      <c r="BJ81" s="3"/>
    </row>
    <row r="82" spans="1:66" s="1" customFormat="1" ht="15.75" x14ac:dyDescent="0.2">
      <c r="A82" s="838"/>
      <c r="B82" s="839"/>
      <c r="C82" s="839"/>
      <c r="D82" s="839"/>
      <c r="E82" s="839"/>
      <c r="F82" s="839"/>
      <c r="G82" s="839"/>
      <c r="H82" s="839"/>
      <c r="I82" s="839"/>
      <c r="J82" s="839"/>
      <c r="K82" s="839"/>
      <c r="L82" s="839"/>
      <c r="M82" s="839"/>
      <c r="N82" s="839"/>
      <c r="O82" s="839"/>
      <c r="P82" s="839"/>
      <c r="Q82" s="839"/>
      <c r="R82" s="839"/>
      <c r="S82" s="839"/>
      <c r="T82" s="839"/>
      <c r="U82" s="839"/>
      <c r="V82" s="839"/>
      <c r="W82" s="839"/>
      <c r="X82" s="840"/>
      <c r="Y82" s="787">
        <f>IF(OR(A9="x",A24="x"),"STOP",IF(AND(A11="x",OR(A25="x",A29="x",A31="x",A33="x"),OR(A48="x",A49="x")),0.7,PRODUCT((2*BI10)+(1*BI24)+(6*BI40))/9))</f>
        <v>0</v>
      </c>
      <c r="Z82" s="788"/>
      <c r="AA82" s="788"/>
      <c r="AB82" s="789"/>
      <c r="AC82" s="16"/>
      <c r="AD82" s="793" t="str">
        <f>IF(BL82="STOP","POOR",IF(BL82&lt;=0.25,"POOR",IF(AND(BL82&gt;0.25,BL82&lt;0.5),"FAIR",IF(AND(BL82&gt;=0.5,BL82&lt;0.75),"GOOD",IF(BL82&gt;=0.75,"EXCELLENT",IF(AND(A11="x",OR(A25="x",A29="x",A31="x",A33="x"),OR(A48="X",A49="x")),"GOOD","ERROR: Recheck Variable Scoring"))))))</f>
        <v>POOR</v>
      </c>
      <c r="AE82" s="793"/>
      <c r="AF82" s="793"/>
      <c r="AG82" s="793"/>
      <c r="AH82" s="793"/>
      <c r="AI82" s="793"/>
      <c r="AJ82" s="793"/>
      <c r="AK82" s="793"/>
      <c r="AL82" s="793"/>
      <c r="AM82" s="794"/>
      <c r="AN82" s="787">
        <f>IF(OR(A9="x",A24="x"),"STOP",IF(AND(A11="x",OR(A25="x",A29="x",A31="x",A33="x"),OR(A61="x",A62="x",A63="x"),OR(A76="x",A77="x")),0.7,PRODUCT(1*(BI10)+2*(BI24)+4*(BI55)+3*(BI69))/10))</f>
        <v>0</v>
      </c>
      <c r="AO82" s="788"/>
      <c r="AP82" s="788"/>
      <c r="AQ82" s="789"/>
      <c r="AR82" s="787" t="str">
        <f>IF(BM82="STOP","POOR",IF(BM82&lt;=0.25,"POOR",IF(AND(BM82&gt;0.25,BM82&lt;0.5),"FAIR",IF(AND(BM82&gt;=0.5,BM82&lt;0.75),"GOOD",IF(BM82&gt;=0.75,"EXCELLENT",IF(AND(A11="x",OR(A25="x",A29="x",A31="x",A33="x"),OR(A61="x",A62="x",A63="x"),OR(A76="x",A77="x")),"GOOD","ERROR: Recheck Variable Scoring"))))))</f>
        <v>POOR</v>
      </c>
      <c r="AS82" s="788"/>
      <c r="AT82" s="788"/>
      <c r="AU82" s="788"/>
      <c r="AV82" s="788"/>
      <c r="AW82" s="788"/>
      <c r="AX82" s="789"/>
      <c r="AY82" s="440"/>
      <c r="AZ82" s="439"/>
      <c r="BA82" s="797">
        <f>IF(OR(A9="x",A24="x"),"STOP",SUM(Y82,AN82)/2)</f>
        <v>0</v>
      </c>
      <c r="BB82" s="798"/>
      <c r="BC82" s="798"/>
      <c r="BD82" s="799"/>
      <c r="BE82" s="797" t="str">
        <f>IF(BN82="STOP", "POOR",IF(BN82&lt;=0.25,"POOR",IF(AND(BN82&gt;0.25,BN82&lt;0.5),"FAIR",IF(AND(BN82&gt;=0.5,BN82&lt;0.75),"GOOD",IF(BN82&gt;=0.75,"EXCELLENT", "ERROR: Recheck Variable Scoring")))))</f>
        <v>POOR</v>
      </c>
      <c r="BF82" s="798"/>
      <c r="BG82" s="798"/>
      <c r="BH82" s="799"/>
      <c r="BI82" s="3"/>
      <c r="BJ82" s="3"/>
      <c r="BK82" s="3"/>
      <c r="BL82" s="7">
        <f>IF(Y82="STOP", "STOP",ROUND(Y82,2))</f>
        <v>0</v>
      </c>
      <c r="BM82" s="7">
        <f>IF(AN82="STOP", "STOP",ROUND(AN82,2))</f>
        <v>0</v>
      </c>
      <c r="BN82" s="7">
        <f>IF(BA82="STOP", "STOP",ROUND(BA82,2))</f>
        <v>0</v>
      </c>
    </row>
    <row r="83" spans="1:66" s="1" customFormat="1" ht="16.5" thickBot="1" x14ac:dyDescent="0.25">
      <c r="A83" s="841"/>
      <c r="B83" s="795"/>
      <c r="C83" s="795"/>
      <c r="D83" s="795"/>
      <c r="E83" s="795"/>
      <c r="F83" s="795"/>
      <c r="G83" s="795"/>
      <c r="H83" s="795"/>
      <c r="I83" s="795"/>
      <c r="J83" s="795"/>
      <c r="K83" s="795"/>
      <c r="L83" s="795"/>
      <c r="M83" s="795"/>
      <c r="N83" s="795"/>
      <c r="O83" s="795"/>
      <c r="P83" s="795"/>
      <c r="Q83" s="795"/>
      <c r="R83" s="795"/>
      <c r="S83" s="795"/>
      <c r="T83" s="795"/>
      <c r="U83" s="795"/>
      <c r="V83" s="795"/>
      <c r="W83" s="795"/>
      <c r="X83" s="796"/>
      <c r="Y83" s="790"/>
      <c r="Z83" s="791"/>
      <c r="AA83" s="791"/>
      <c r="AB83" s="792"/>
      <c r="AC83" s="17"/>
      <c r="AD83" s="795"/>
      <c r="AE83" s="795"/>
      <c r="AF83" s="795"/>
      <c r="AG83" s="795"/>
      <c r="AH83" s="795"/>
      <c r="AI83" s="795"/>
      <c r="AJ83" s="795"/>
      <c r="AK83" s="795"/>
      <c r="AL83" s="795"/>
      <c r="AM83" s="796"/>
      <c r="AN83" s="790"/>
      <c r="AO83" s="791"/>
      <c r="AP83" s="791"/>
      <c r="AQ83" s="792"/>
      <c r="AR83" s="790"/>
      <c r="AS83" s="791"/>
      <c r="AT83" s="791"/>
      <c r="AU83" s="791"/>
      <c r="AV83" s="791"/>
      <c r="AW83" s="791"/>
      <c r="AX83" s="792"/>
      <c r="AY83" s="441"/>
      <c r="AZ83" s="442"/>
      <c r="BA83" s="800"/>
      <c r="BB83" s="801"/>
      <c r="BC83" s="801"/>
      <c r="BD83" s="802"/>
      <c r="BE83" s="800"/>
      <c r="BF83" s="801"/>
      <c r="BG83" s="801"/>
      <c r="BH83" s="802"/>
      <c r="BI83" s="3"/>
      <c r="BJ83" s="3"/>
      <c r="BK83" s="3"/>
    </row>
    <row r="84" spans="1:66" s="1" customFormat="1" ht="14.25" x14ac:dyDescent="0.2">
      <c r="A84" s="880"/>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447"/>
      <c r="BI84" s="3"/>
      <c r="BJ84" s="3"/>
      <c r="BK84" s="3"/>
    </row>
    <row r="85" spans="1:66" ht="13.5" thickBot="1" x14ac:dyDescent="0.25">
      <c r="A85" s="748" t="s">
        <v>45</v>
      </c>
      <c r="B85" s="749"/>
      <c r="C85" s="749"/>
      <c r="D85" s="749"/>
      <c r="E85" s="749"/>
      <c r="F85" s="749"/>
      <c r="G85" s="749"/>
      <c r="H85" s="749"/>
      <c r="I85" s="749"/>
      <c r="J85" s="749"/>
      <c r="K85" s="749"/>
      <c r="L85" s="749"/>
      <c r="M85" s="749"/>
      <c r="N85" s="749"/>
      <c r="O85" s="749"/>
      <c r="P85" s="749"/>
      <c r="Q85" s="749"/>
      <c r="R85" s="749"/>
      <c r="S85" s="749"/>
      <c r="T85" s="749"/>
      <c r="U85" s="749"/>
      <c r="V85" s="749"/>
      <c r="W85" s="749"/>
      <c r="X85" s="749"/>
      <c r="Y85" s="749"/>
      <c r="Z85" s="749"/>
      <c r="AA85" s="749"/>
      <c r="AB85" s="749"/>
      <c r="AC85" s="749"/>
      <c r="AD85" s="749"/>
      <c r="AE85" s="749"/>
      <c r="AF85" s="749"/>
      <c r="AG85" s="749"/>
      <c r="AH85" s="749"/>
      <c r="AI85" s="749"/>
      <c r="AJ85" s="749"/>
      <c r="AK85" s="749"/>
      <c r="AL85" s="749"/>
      <c r="AM85" s="749"/>
      <c r="AN85" s="749"/>
      <c r="AO85" s="749"/>
      <c r="AP85" s="749"/>
      <c r="AQ85" s="749"/>
      <c r="AR85" s="749"/>
      <c r="AS85" s="749"/>
      <c r="AT85" s="749"/>
      <c r="AU85" s="749"/>
      <c r="AV85" s="749"/>
      <c r="AW85" s="749"/>
      <c r="AX85" s="749"/>
      <c r="AY85" s="749"/>
      <c r="AZ85" s="749"/>
      <c r="BA85" s="749"/>
      <c r="BB85" s="749"/>
      <c r="BC85" s="749"/>
      <c r="BD85" s="749"/>
      <c r="BE85" s="749"/>
      <c r="BF85" s="749"/>
      <c r="BG85" s="749"/>
      <c r="BH85" s="750"/>
    </row>
    <row r="86" spans="1:66" ht="13.5" thickTop="1" x14ac:dyDescent="0.2">
      <c r="A86" s="451" t="s">
        <v>60</v>
      </c>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07" t="s">
        <v>53</v>
      </c>
      <c r="Z86" s="408"/>
      <c r="AA86" s="408"/>
      <c r="AB86" s="408"/>
      <c r="AC86" s="408"/>
      <c r="AD86" s="408"/>
      <c r="AE86" s="408"/>
      <c r="AF86" s="408"/>
      <c r="AG86" s="408"/>
      <c r="AH86" s="408"/>
      <c r="AI86" s="408"/>
      <c r="AJ86" s="409"/>
      <c r="AK86" s="409"/>
      <c r="AL86" s="409"/>
      <c r="AM86" s="410"/>
      <c r="AN86" s="407" t="s">
        <v>54</v>
      </c>
      <c r="AO86" s="408"/>
      <c r="AP86" s="408"/>
      <c r="AQ86" s="408"/>
      <c r="AR86" s="408"/>
      <c r="AS86" s="408"/>
      <c r="AT86" s="408"/>
      <c r="AU86" s="412"/>
      <c r="AV86" s="409"/>
      <c r="AW86" s="409"/>
      <c r="AX86" s="410"/>
      <c r="AY86" s="440"/>
      <c r="AZ86" s="439"/>
      <c r="BA86" s="181" t="s">
        <v>55</v>
      </c>
      <c r="BB86" s="417"/>
      <c r="BC86" s="417"/>
      <c r="BD86" s="417"/>
      <c r="BE86" s="417"/>
      <c r="BF86" s="417"/>
      <c r="BG86" s="417"/>
      <c r="BH86" s="417"/>
    </row>
    <row r="87" spans="1:66" ht="16.5" customHeight="1" x14ac:dyDescent="0.2">
      <c r="A87" s="453"/>
      <c r="B87" s="452"/>
      <c r="C87" s="452"/>
      <c r="D87" s="452"/>
      <c r="E87" s="452"/>
      <c r="F87" s="452"/>
      <c r="G87" s="452"/>
      <c r="H87" s="452"/>
      <c r="I87" s="452"/>
      <c r="J87" s="452"/>
      <c r="K87" s="452"/>
      <c r="L87" s="452"/>
      <c r="M87" s="452"/>
      <c r="N87" s="452"/>
      <c r="O87" s="452"/>
      <c r="P87" s="452"/>
      <c r="Q87" s="452"/>
      <c r="R87" s="452"/>
      <c r="S87" s="452"/>
      <c r="T87" s="452"/>
      <c r="U87" s="452"/>
      <c r="V87" s="452"/>
      <c r="W87" s="452"/>
      <c r="X87" s="452"/>
      <c r="Y87" s="411"/>
      <c r="Z87" s="412"/>
      <c r="AA87" s="412"/>
      <c r="AB87" s="412"/>
      <c r="AC87" s="413"/>
      <c r="AD87" s="413"/>
      <c r="AE87" s="413"/>
      <c r="AF87" s="413"/>
      <c r="AG87" s="413"/>
      <c r="AH87" s="413"/>
      <c r="AI87" s="413"/>
      <c r="AJ87" s="414"/>
      <c r="AK87" s="414"/>
      <c r="AL87" s="414"/>
      <c r="AM87" s="415"/>
      <c r="AN87" s="416"/>
      <c r="AO87" s="413"/>
      <c r="AP87" s="413"/>
      <c r="AQ87" s="413"/>
      <c r="AR87" s="413"/>
      <c r="AS87" s="413"/>
      <c r="AT87" s="413"/>
      <c r="AU87" s="413"/>
      <c r="AV87" s="414"/>
      <c r="AW87" s="414"/>
      <c r="AX87" s="415"/>
      <c r="AY87" s="440"/>
      <c r="AZ87" s="439"/>
      <c r="BA87" s="418"/>
      <c r="BB87" s="418"/>
      <c r="BC87" s="418"/>
      <c r="BD87" s="418"/>
      <c r="BE87" s="418"/>
      <c r="BF87" s="418"/>
      <c r="BG87" s="418"/>
      <c r="BH87" s="418"/>
    </row>
    <row r="88" spans="1:66" ht="16.5" thickBot="1" x14ac:dyDescent="0.25">
      <c r="A88" s="454"/>
      <c r="B88" s="455"/>
      <c r="C88" s="455"/>
      <c r="D88" s="455"/>
      <c r="E88" s="455"/>
      <c r="F88" s="455"/>
      <c r="G88" s="455"/>
      <c r="H88" s="455"/>
      <c r="I88" s="455"/>
      <c r="J88" s="455"/>
      <c r="K88" s="455"/>
      <c r="L88" s="455"/>
      <c r="M88" s="455"/>
      <c r="N88" s="455"/>
      <c r="O88" s="455"/>
      <c r="P88" s="455"/>
      <c r="Q88" s="455"/>
      <c r="R88" s="455"/>
      <c r="S88" s="455"/>
      <c r="T88" s="455"/>
      <c r="U88" s="455"/>
      <c r="V88" s="455"/>
      <c r="W88" s="455"/>
      <c r="X88" s="455"/>
      <c r="Y88" s="766">
        <f>IF(AND(S11="x",OR(S31="x",S33="x")),0.7,PRODUCT((2*BJ10)+(1*BJ24)+(6*BJ40))/9)</f>
        <v>0</v>
      </c>
      <c r="Z88" s="766"/>
      <c r="AA88" s="766"/>
      <c r="AB88" s="766"/>
      <c r="AC88" s="120"/>
      <c r="AD88" s="767" t="str">
        <f>IF(BL88&lt;=0.25,"POOR",IF(AND(BL88&gt;0.25,BL88&lt;0.5),"FAIR",IF(AND(BL88&gt;=0.5,BL88&lt;0.75),"GOOD",IF(BL88&gt;=0.75,"EXCELLENT",IF(AND(S11="x",OR(S31="x",S33="x")),"GOOD","ERROR: Recheck Variable Scoring")))))</f>
        <v>POOR</v>
      </c>
      <c r="AE88" s="767"/>
      <c r="AF88" s="767"/>
      <c r="AG88" s="767"/>
      <c r="AH88" s="767"/>
      <c r="AI88" s="767"/>
      <c r="AJ88" s="767"/>
      <c r="AK88" s="767"/>
      <c r="AL88" s="767"/>
      <c r="AM88" s="768"/>
      <c r="AN88" s="466">
        <f>IF(AND(S11="x",OR(S31="x",S33="x")),0.7,PRODUCT(1*(BJ10)+2*(BJ24)+4*(BJ55)+3*(BJ69))/10)</f>
        <v>0</v>
      </c>
      <c r="AO88" s="467"/>
      <c r="AP88" s="467"/>
      <c r="AQ88" s="468"/>
      <c r="AR88" s="466" t="str">
        <f>IF(BM88&lt;=0.25,"POOR",IF(AND(BM88&gt;0.25,BM88&lt;0.5),"FAIR",IF(AND(BM88&gt;=0.5,BM88&lt;0.75),"GOOD",IF(BM88&gt;=0.75,"EXCELLENT",IF(AND(S11="x",OR(S31="x",S33="x")),"GOOD","ERROR: Recheck Variable Scoring")))))</f>
        <v>POOR</v>
      </c>
      <c r="AS88" s="467"/>
      <c r="AT88" s="467"/>
      <c r="AU88" s="467"/>
      <c r="AV88" s="467"/>
      <c r="AW88" s="467"/>
      <c r="AX88" s="468"/>
      <c r="AY88" s="441"/>
      <c r="AZ88" s="442"/>
      <c r="BA88" s="466">
        <f>SUM(Y88,AN88)/2</f>
        <v>0</v>
      </c>
      <c r="BB88" s="467"/>
      <c r="BC88" s="467"/>
      <c r="BD88" s="468"/>
      <c r="BE88" s="857" t="str">
        <f>IF(BN88&lt;=0.25,"POOR",IF(AND(BN88&gt;0.25,BN88&lt;0.5),"FAIR",IF(AND(BN88&gt;=0.5,BN88&lt;0.75),"GOOD",IF(BN88&gt;=0.75,"EXCELLENT","ERROR: Recheck Variable Scoring"))))</f>
        <v>POOR</v>
      </c>
      <c r="BF88" s="858"/>
      <c r="BG88" s="858"/>
      <c r="BH88" s="859"/>
      <c r="BL88" s="7">
        <f>ROUND(Y88,2)</f>
        <v>0</v>
      </c>
      <c r="BM88" s="7">
        <f>ROUND(AN88,2)</f>
        <v>0</v>
      </c>
      <c r="BN88" s="7">
        <f>ROUND(BA88,2)</f>
        <v>0</v>
      </c>
    </row>
    <row r="89" spans="1:66" x14ac:dyDescent="0.2">
      <c r="A89" s="448"/>
      <c r="B89" s="449"/>
      <c r="C89" s="449"/>
      <c r="D89" s="449"/>
      <c r="E89" s="449"/>
      <c r="F89" s="449"/>
      <c r="G89" s="449"/>
      <c r="H89" s="449"/>
      <c r="I89" s="449"/>
      <c r="J89" s="449"/>
      <c r="K89" s="449"/>
      <c r="L89" s="449"/>
      <c r="M89" s="449"/>
      <c r="N89" s="449"/>
      <c r="O89" s="449"/>
      <c r="P89" s="449"/>
      <c r="Q89" s="449"/>
      <c r="R89" s="449"/>
      <c r="S89" s="449"/>
      <c r="T89" s="449"/>
      <c r="U89" s="449"/>
      <c r="V89" s="449"/>
      <c r="W89" s="449"/>
      <c r="X89" s="449"/>
      <c r="Y89" s="147"/>
      <c r="Z89" s="147"/>
      <c r="AA89" s="147"/>
      <c r="AB89" s="147"/>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c r="BF89" s="449"/>
      <c r="BG89" s="449"/>
      <c r="BH89" s="450"/>
    </row>
    <row r="90" spans="1:66" s="30" customFormat="1" ht="16.5" thickBot="1" x14ac:dyDescent="0.25">
      <c r="A90" s="784" t="s">
        <v>46</v>
      </c>
      <c r="B90" s="785"/>
      <c r="C90" s="785"/>
      <c r="D90" s="785"/>
      <c r="E90" s="785"/>
      <c r="F90" s="785"/>
      <c r="G90" s="785"/>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785"/>
      <c r="AT90" s="785"/>
      <c r="AU90" s="785"/>
      <c r="AV90" s="785"/>
      <c r="AW90" s="785"/>
      <c r="AX90" s="785"/>
      <c r="AY90" s="785"/>
      <c r="AZ90" s="785"/>
      <c r="BA90" s="785"/>
      <c r="BB90" s="785"/>
      <c r="BC90" s="785"/>
      <c r="BD90" s="785"/>
      <c r="BE90" s="785"/>
      <c r="BF90" s="785"/>
      <c r="BG90" s="785"/>
      <c r="BH90" s="786"/>
      <c r="BI90" s="4"/>
      <c r="BJ90" s="4"/>
      <c r="BK90" s="4"/>
    </row>
    <row r="91" spans="1:66" s="30" customFormat="1" ht="15.75" thickTop="1" x14ac:dyDescent="0.2">
      <c r="A91" s="419" t="s">
        <v>61</v>
      </c>
      <c r="B91" s="420"/>
      <c r="C91" s="420"/>
      <c r="D91" s="420"/>
      <c r="E91" s="420"/>
      <c r="F91" s="420"/>
      <c r="G91" s="420"/>
      <c r="H91" s="420"/>
      <c r="I91" s="420"/>
      <c r="J91" s="420"/>
      <c r="K91" s="420"/>
      <c r="L91" s="420"/>
      <c r="M91" s="420"/>
      <c r="N91" s="420"/>
      <c r="O91" s="420"/>
      <c r="P91" s="420"/>
      <c r="Q91" s="420"/>
      <c r="R91" s="420"/>
      <c r="S91" s="420"/>
      <c r="T91" s="420"/>
      <c r="U91" s="420"/>
      <c r="V91" s="420"/>
      <c r="W91" s="420"/>
      <c r="X91" s="421"/>
      <c r="Y91" s="426" t="s">
        <v>56</v>
      </c>
      <c r="Z91" s="427"/>
      <c r="AA91" s="427"/>
      <c r="AB91" s="427"/>
      <c r="AC91" s="427"/>
      <c r="AD91" s="427"/>
      <c r="AE91" s="427"/>
      <c r="AF91" s="427"/>
      <c r="AG91" s="427"/>
      <c r="AH91" s="427"/>
      <c r="AI91" s="427"/>
      <c r="AJ91" s="428"/>
      <c r="AK91" s="428"/>
      <c r="AL91" s="428"/>
      <c r="AM91" s="429"/>
      <c r="AN91" s="433" t="s">
        <v>57</v>
      </c>
      <c r="AO91" s="433"/>
      <c r="AP91" s="433"/>
      <c r="AQ91" s="433"/>
      <c r="AR91" s="433"/>
      <c r="AS91" s="433"/>
      <c r="AT91" s="433"/>
      <c r="AU91" s="434"/>
      <c r="AV91" s="435"/>
      <c r="AW91" s="435"/>
      <c r="AX91" s="435"/>
      <c r="AY91" s="438"/>
      <c r="AZ91" s="439"/>
      <c r="BA91" s="443" t="s">
        <v>58</v>
      </c>
      <c r="BB91" s="444"/>
      <c r="BC91" s="444"/>
      <c r="BD91" s="444"/>
      <c r="BE91" s="444"/>
      <c r="BF91" s="444"/>
      <c r="BG91" s="444"/>
      <c r="BH91" s="444"/>
      <c r="BI91" s="4"/>
      <c r="BJ91" s="4"/>
      <c r="BK91" s="4"/>
    </row>
    <row r="92" spans="1:66" s="30" customFormat="1" ht="15" x14ac:dyDescent="0.2">
      <c r="A92" s="422"/>
      <c r="B92" s="420"/>
      <c r="C92" s="420"/>
      <c r="D92" s="420"/>
      <c r="E92" s="420"/>
      <c r="F92" s="420"/>
      <c r="G92" s="420"/>
      <c r="H92" s="420"/>
      <c r="I92" s="420"/>
      <c r="J92" s="420"/>
      <c r="K92" s="420"/>
      <c r="L92" s="420"/>
      <c r="M92" s="420"/>
      <c r="N92" s="420"/>
      <c r="O92" s="420"/>
      <c r="P92" s="420"/>
      <c r="Q92" s="420"/>
      <c r="R92" s="420"/>
      <c r="S92" s="420"/>
      <c r="T92" s="420"/>
      <c r="U92" s="420"/>
      <c r="V92" s="420"/>
      <c r="W92" s="420"/>
      <c r="X92" s="421"/>
      <c r="Y92" s="430"/>
      <c r="Z92" s="431"/>
      <c r="AA92" s="431"/>
      <c r="AB92" s="431"/>
      <c r="AC92" s="431"/>
      <c r="AD92" s="431"/>
      <c r="AE92" s="431"/>
      <c r="AF92" s="431"/>
      <c r="AG92" s="431"/>
      <c r="AH92" s="431"/>
      <c r="AI92" s="431"/>
      <c r="AJ92" s="431"/>
      <c r="AK92" s="431"/>
      <c r="AL92" s="431"/>
      <c r="AM92" s="432"/>
      <c r="AN92" s="436"/>
      <c r="AO92" s="436"/>
      <c r="AP92" s="436"/>
      <c r="AQ92" s="436"/>
      <c r="AR92" s="436"/>
      <c r="AS92" s="436"/>
      <c r="AT92" s="436"/>
      <c r="AU92" s="436"/>
      <c r="AV92" s="437"/>
      <c r="AW92" s="437"/>
      <c r="AX92" s="437"/>
      <c r="AY92" s="440"/>
      <c r="AZ92" s="439"/>
      <c r="BA92" s="445"/>
      <c r="BB92" s="445"/>
      <c r="BC92" s="445"/>
      <c r="BD92" s="445"/>
      <c r="BE92" s="445"/>
      <c r="BF92" s="445"/>
      <c r="BG92" s="445"/>
      <c r="BH92" s="445"/>
      <c r="BI92" s="4"/>
      <c r="BJ92" s="4"/>
      <c r="BK92" s="4"/>
    </row>
    <row r="93" spans="1:66" s="30" customFormat="1" ht="15.75" x14ac:dyDescent="0.2">
      <c r="A93" s="422"/>
      <c r="B93" s="420"/>
      <c r="C93" s="420"/>
      <c r="D93" s="420"/>
      <c r="E93" s="420"/>
      <c r="F93" s="420"/>
      <c r="G93" s="420"/>
      <c r="H93" s="420"/>
      <c r="I93" s="420"/>
      <c r="J93" s="420"/>
      <c r="K93" s="420"/>
      <c r="L93" s="420"/>
      <c r="M93" s="420"/>
      <c r="N93" s="420"/>
      <c r="O93" s="420"/>
      <c r="P93" s="420"/>
      <c r="Q93" s="420"/>
      <c r="R93" s="420"/>
      <c r="S93" s="420"/>
      <c r="T93" s="420"/>
      <c r="U93" s="420"/>
      <c r="V93" s="420"/>
      <c r="W93" s="420"/>
      <c r="X93" s="421"/>
      <c r="Y93" s="456">
        <f>IF(OR(BG9="x",BG24="x"),"STOP",IF(AND(BG11="x",OR(BG25="x",BG29="x",BG31="x",BG33="x"),OR(BG48="x",BG49="x")),0.7,PRODUCT((2*BK10)+(1*BK24)+(6*BK40))/9))</f>
        <v>0</v>
      </c>
      <c r="Z93" s="457"/>
      <c r="AA93" s="457"/>
      <c r="AB93" s="458"/>
      <c r="AC93" s="24"/>
      <c r="AD93" s="462" t="str">
        <f>IF(BL93="STOP","POOR",IF(BL93&lt;=0.25,"POOR",IF(AND(BL93&gt;0.25,BL93&lt;0.5),"FAIR",IF(AND(BL93&gt;=0.5,BL93&lt;0.75),"GOOD",IF(BL93&gt;=0.75,"EXCELLENT",IF(AND(BG11="x",OR(BG25="x",BG29="x",BG31="x",BG33="x"),OR(BG48="x",BG49="x")),"GOOD","ERROR: Recheck Variable Scoring"))))))</f>
        <v>POOR</v>
      </c>
      <c r="AE93" s="462"/>
      <c r="AF93" s="462"/>
      <c r="AG93" s="462"/>
      <c r="AH93" s="462"/>
      <c r="AI93" s="462"/>
      <c r="AJ93" s="462"/>
      <c r="AK93" s="462"/>
      <c r="AL93" s="462"/>
      <c r="AM93" s="463"/>
      <c r="AN93" s="456">
        <f>IF(OR(BG9="x",BG24="x"),"STOP",IF(AND(BG11="x",OR(BG25="x",BG29="x",BG31="x",BG33="x"),OR(BF61="x",BF62="x",BF63="x"),OR(BG76="x",BG77="x")),0.7,PRODUCT(1*(BK10)+2*(BK24)+4*(BK55)+3*(BK69))/10))</f>
        <v>0</v>
      </c>
      <c r="AO93" s="457"/>
      <c r="AP93" s="457"/>
      <c r="AQ93" s="458"/>
      <c r="AR93" s="456" t="str">
        <f>IF(BM93="STOP","POOR",IF(BM93&lt;=0.25,"POOR",IF(AND(BM93&gt;0.25,BM93&lt;0.5),"FAIR",IF(AND(BM93&gt;=0.5,BM93&lt;0.75),"GOOD",IF(BM93&gt;=0.75,"EXCELLENT",IF(AND(BG11="x",OR(BG25="x",BG29="x",BG31="x",BG33="x"),OR(BF61="x",BF62="x",BF63="x"),OR(BG76="x",BG77="x")),"GOOD","ERROR: Recheck Variable Scoring"))))))</f>
        <v>POOR</v>
      </c>
      <c r="AS93" s="457"/>
      <c r="AT93" s="457"/>
      <c r="AU93" s="457"/>
      <c r="AV93" s="457"/>
      <c r="AW93" s="457"/>
      <c r="AX93" s="458"/>
      <c r="AY93" s="440"/>
      <c r="AZ93" s="439"/>
      <c r="BA93" s="776">
        <f>IF(OR(BG9="x",BG24="x"),"STOP",SUM(Y93,AN93)/2)</f>
        <v>0</v>
      </c>
      <c r="BB93" s="776"/>
      <c r="BC93" s="776"/>
      <c r="BD93" s="776"/>
      <c r="BE93" s="778" t="str">
        <f>IF(BN93="STOP", "POOR",IF(BN93&lt;=0.25,"POOR",IF(AND(BN93&gt;0.25,BN93&lt;0.5),"FAIR",IF(AND(BN93&gt;=0.5,BN93&lt;0.75),"GOOD",IF(BN93&gt;=0.75,"EXCELLENT", "ERROR: Recheck Variable Scoring")))))</f>
        <v>POOR</v>
      </c>
      <c r="BF93" s="779"/>
      <c r="BG93" s="779"/>
      <c r="BH93" s="780"/>
      <c r="BI93" s="4"/>
      <c r="BJ93" s="4"/>
      <c r="BK93" s="4"/>
      <c r="BL93" s="7">
        <f>IF(Y93="STOP", "STOP",ROUND(Y93,2))</f>
        <v>0</v>
      </c>
      <c r="BM93" s="7">
        <f>IF(AN93="STOP", "STOP",ROUND(AN93,2))</f>
        <v>0</v>
      </c>
      <c r="BN93" s="7">
        <f>IF(BA93="STOP", "STOP",ROUND(BA93,2))</f>
        <v>0</v>
      </c>
    </row>
    <row r="94" spans="1:66" s="30" customFormat="1" ht="16.5" thickBot="1" x14ac:dyDescent="0.25">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5"/>
      <c r="Y94" s="459"/>
      <c r="Z94" s="460"/>
      <c r="AA94" s="460"/>
      <c r="AB94" s="461"/>
      <c r="AC94" s="25"/>
      <c r="AD94" s="464"/>
      <c r="AE94" s="464"/>
      <c r="AF94" s="464"/>
      <c r="AG94" s="464"/>
      <c r="AH94" s="464"/>
      <c r="AI94" s="464"/>
      <c r="AJ94" s="464"/>
      <c r="AK94" s="464"/>
      <c r="AL94" s="464"/>
      <c r="AM94" s="465"/>
      <c r="AN94" s="459"/>
      <c r="AO94" s="460"/>
      <c r="AP94" s="460"/>
      <c r="AQ94" s="461"/>
      <c r="AR94" s="459"/>
      <c r="AS94" s="460"/>
      <c r="AT94" s="460"/>
      <c r="AU94" s="460"/>
      <c r="AV94" s="460"/>
      <c r="AW94" s="460"/>
      <c r="AX94" s="461"/>
      <c r="AY94" s="441"/>
      <c r="AZ94" s="442"/>
      <c r="BA94" s="777"/>
      <c r="BB94" s="777"/>
      <c r="BC94" s="777"/>
      <c r="BD94" s="777"/>
      <c r="BE94" s="781"/>
      <c r="BF94" s="782"/>
      <c r="BG94" s="782"/>
      <c r="BH94" s="783"/>
      <c r="BI94" s="4"/>
      <c r="BJ94" s="4"/>
      <c r="BK94" s="4"/>
    </row>
    <row r="95" spans="1:66" s="30" customFormat="1" ht="16.5" thickBot="1" x14ac:dyDescent="0.25">
      <c r="A95" s="446"/>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447"/>
      <c r="BI95" s="4"/>
      <c r="BJ95" s="4"/>
      <c r="BK95" s="4"/>
    </row>
    <row r="96" spans="1:66" s="30" customFormat="1" ht="15" customHeight="1" x14ac:dyDescent="0.2">
      <c r="A96" s="264" t="s">
        <v>35</v>
      </c>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265"/>
      <c r="BE96" s="265"/>
      <c r="BF96" s="265"/>
      <c r="BG96" s="265"/>
      <c r="BH96" s="266"/>
      <c r="BI96" s="4"/>
      <c r="BJ96" s="4"/>
      <c r="BK96" s="4"/>
    </row>
    <row r="97" spans="1:60" ht="13.5" thickBot="1" x14ac:dyDescent="0.25">
      <c r="A97" s="267"/>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9"/>
    </row>
    <row r="98" spans="1:60" ht="15" x14ac:dyDescent="0.2">
      <c r="A98" s="270" t="s">
        <v>11</v>
      </c>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2"/>
    </row>
    <row r="99" spans="1:60" ht="15" x14ac:dyDescent="0.2">
      <c r="A99" s="273" t="s">
        <v>12</v>
      </c>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5"/>
    </row>
    <row r="100" spans="1:60" ht="15" x14ac:dyDescent="0.2">
      <c r="A100" s="273" t="s">
        <v>13</v>
      </c>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5"/>
    </row>
    <row r="101" spans="1:60" ht="15" x14ac:dyDescent="0.2">
      <c r="A101" s="273" t="s">
        <v>14</v>
      </c>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5"/>
    </row>
    <row r="102" spans="1:60" ht="16.5" thickBot="1" x14ac:dyDescent="0.25">
      <c r="A102" s="404"/>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5"/>
      <c r="AY102" s="405"/>
      <c r="AZ102" s="405"/>
      <c r="BA102" s="405"/>
      <c r="BB102" s="405"/>
      <c r="BC102" s="405"/>
      <c r="BD102" s="405"/>
      <c r="BE102" s="405"/>
      <c r="BF102" s="405"/>
      <c r="BG102" s="405"/>
      <c r="BH102" s="406"/>
    </row>
    <row r="103" spans="1:60" ht="16.5" thickBot="1" x14ac:dyDescent="0.25">
      <c r="A103" s="401" t="s">
        <v>41</v>
      </c>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2"/>
      <c r="BD103" s="402"/>
      <c r="BE103" s="402"/>
      <c r="BF103" s="402"/>
      <c r="BG103" s="402"/>
      <c r="BH103" s="403"/>
    </row>
    <row r="104" spans="1:60" ht="13.5" thickTop="1" x14ac:dyDescent="0.2">
      <c r="A104" s="739"/>
      <c r="B104" s="740"/>
      <c r="C104" s="740"/>
      <c r="D104" s="740"/>
      <c r="E104" s="740"/>
      <c r="F104" s="740"/>
      <c r="G104" s="740"/>
      <c r="H104" s="740"/>
      <c r="I104" s="740"/>
      <c r="J104" s="740"/>
      <c r="K104" s="740"/>
      <c r="L104" s="740"/>
      <c r="M104" s="740"/>
      <c r="N104" s="740"/>
      <c r="O104" s="740"/>
      <c r="P104" s="740"/>
      <c r="Q104" s="740"/>
      <c r="R104" s="740"/>
      <c r="S104" s="740"/>
      <c r="T104" s="740"/>
      <c r="U104" s="740"/>
      <c r="V104" s="740"/>
      <c r="W104" s="740"/>
      <c r="X104" s="740"/>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0"/>
      <c r="AY104" s="740"/>
      <c r="AZ104" s="740"/>
      <c r="BA104" s="740"/>
      <c r="BB104" s="740"/>
      <c r="BC104" s="740"/>
      <c r="BD104" s="740"/>
      <c r="BE104" s="740"/>
      <c r="BF104" s="740"/>
      <c r="BG104" s="740"/>
      <c r="BH104" s="741"/>
    </row>
    <row r="105" spans="1:60" x14ac:dyDescent="0.2">
      <c r="A105" s="742"/>
      <c r="B105" s="740"/>
      <c r="C105" s="740"/>
      <c r="D105" s="740"/>
      <c r="E105" s="740"/>
      <c r="F105" s="740"/>
      <c r="G105" s="740"/>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0"/>
      <c r="AY105" s="740"/>
      <c r="AZ105" s="740"/>
      <c r="BA105" s="740"/>
      <c r="BB105" s="740"/>
      <c r="BC105" s="740"/>
      <c r="BD105" s="740"/>
      <c r="BE105" s="740"/>
      <c r="BF105" s="740"/>
      <c r="BG105" s="740"/>
      <c r="BH105" s="741"/>
    </row>
    <row r="106" spans="1:60" x14ac:dyDescent="0.2">
      <c r="A106" s="742"/>
      <c r="B106" s="740"/>
      <c r="C106" s="740"/>
      <c r="D106" s="740"/>
      <c r="E106" s="740"/>
      <c r="F106" s="740"/>
      <c r="G106" s="740"/>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0"/>
      <c r="AY106" s="740"/>
      <c r="AZ106" s="740"/>
      <c r="BA106" s="740"/>
      <c r="BB106" s="740"/>
      <c r="BC106" s="740"/>
      <c r="BD106" s="740"/>
      <c r="BE106" s="740"/>
      <c r="BF106" s="740"/>
      <c r="BG106" s="740"/>
      <c r="BH106" s="741"/>
    </row>
    <row r="107" spans="1:60" x14ac:dyDescent="0.2">
      <c r="A107" s="742"/>
      <c r="B107" s="740"/>
      <c r="C107" s="740"/>
      <c r="D107" s="740"/>
      <c r="E107" s="740"/>
      <c r="F107" s="740"/>
      <c r="G107" s="740"/>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740"/>
      <c r="AG107" s="740"/>
      <c r="AH107" s="740"/>
      <c r="AI107" s="740"/>
      <c r="AJ107" s="740"/>
      <c r="AK107" s="740"/>
      <c r="AL107" s="740"/>
      <c r="AM107" s="740"/>
      <c r="AN107" s="740"/>
      <c r="AO107" s="740"/>
      <c r="AP107" s="740"/>
      <c r="AQ107" s="740"/>
      <c r="AR107" s="740"/>
      <c r="AS107" s="740"/>
      <c r="AT107" s="740"/>
      <c r="AU107" s="740"/>
      <c r="AV107" s="740"/>
      <c r="AW107" s="740"/>
      <c r="AX107" s="740"/>
      <c r="AY107" s="740"/>
      <c r="AZ107" s="740"/>
      <c r="BA107" s="740"/>
      <c r="BB107" s="740"/>
      <c r="BC107" s="740"/>
      <c r="BD107" s="740"/>
      <c r="BE107" s="740"/>
      <c r="BF107" s="740"/>
      <c r="BG107" s="740"/>
      <c r="BH107" s="741"/>
    </row>
    <row r="108" spans="1:60" x14ac:dyDescent="0.2">
      <c r="A108" s="742"/>
      <c r="B108" s="740"/>
      <c r="C108" s="740"/>
      <c r="D108" s="740"/>
      <c r="E108" s="740"/>
      <c r="F108" s="740"/>
      <c r="G108" s="740"/>
      <c r="H108" s="740"/>
      <c r="I108" s="740"/>
      <c r="J108" s="740"/>
      <c r="K108" s="740"/>
      <c r="L108" s="740"/>
      <c r="M108" s="740"/>
      <c r="N108" s="740"/>
      <c r="O108" s="740"/>
      <c r="P108" s="740"/>
      <c r="Q108" s="740"/>
      <c r="R108" s="740"/>
      <c r="S108" s="740"/>
      <c r="T108" s="740"/>
      <c r="U108" s="740"/>
      <c r="V108" s="740"/>
      <c r="W108" s="740"/>
      <c r="X108" s="740"/>
      <c r="Y108" s="740"/>
      <c r="Z108" s="740"/>
      <c r="AA108" s="740"/>
      <c r="AB108" s="740"/>
      <c r="AC108" s="740"/>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0"/>
      <c r="AY108" s="740"/>
      <c r="AZ108" s="740"/>
      <c r="BA108" s="740"/>
      <c r="BB108" s="740"/>
      <c r="BC108" s="740"/>
      <c r="BD108" s="740"/>
      <c r="BE108" s="740"/>
      <c r="BF108" s="740"/>
      <c r="BG108" s="740"/>
      <c r="BH108" s="741"/>
    </row>
    <row r="109" spans="1:60" x14ac:dyDescent="0.2">
      <c r="A109" s="742"/>
      <c r="B109" s="740"/>
      <c r="C109" s="740"/>
      <c r="D109" s="740"/>
      <c r="E109" s="740"/>
      <c r="F109" s="740"/>
      <c r="G109" s="740"/>
      <c r="H109" s="740"/>
      <c r="I109" s="740"/>
      <c r="J109" s="740"/>
      <c r="K109" s="740"/>
      <c r="L109" s="740"/>
      <c r="M109" s="740"/>
      <c r="N109" s="740"/>
      <c r="O109" s="740"/>
      <c r="P109" s="740"/>
      <c r="Q109" s="740"/>
      <c r="R109" s="740"/>
      <c r="S109" s="740"/>
      <c r="T109" s="740"/>
      <c r="U109" s="740"/>
      <c r="V109" s="740"/>
      <c r="W109" s="740"/>
      <c r="X109" s="740"/>
      <c r="Y109" s="740"/>
      <c r="Z109" s="740"/>
      <c r="AA109" s="740"/>
      <c r="AB109" s="740"/>
      <c r="AC109" s="740"/>
      <c r="AD109" s="740"/>
      <c r="AE109" s="740"/>
      <c r="AF109" s="740"/>
      <c r="AG109" s="740"/>
      <c r="AH109" s="740"/>
      <c r="AI109" s="740"/>
      <c r="AJ109" s="740"/>
      <c r="AK109" s="740"/>
      <c r="AL109" s="740"/>
      <c r="AM109" s="740"/>
      <c r="AN109" s="740"/>
      <c r="AO109" s="740"/>
      <c r="AP109" s="740"/>
      <c r="AQ109" s="740"/>
      <c r="AR109" s="740"/>
      <c r="AS109" s="740"/>
      <c r="AT109" s="740"/>
      <c r="AU109" s="740"/>
      <c r="AV109" s="740"/>
      <c r="AW109" s="740"/>
      <c r="AX109" s="740"/>
      <c r="AY109" s="740"/>
      <c r="AZ109" s="740"/>
      <c r="BA109" s="740"/>
      <c r="BB109" s="740"/>
      <c r="BC109" s="740"/>
      <c r="BD109" s="740"/>
      <c r="BE109" s="740"/>
      <c r="BF109" s="740"/>
      <c r="BG109" s="740"/>
      <c r="BH109" s="741"/>
    </row>
    <row r="110" spans="1:60" ht="13.5" thickBot="1" x14ac:dyDescent="0.25">
      <c r="A110" s="743"/>
      <c r="B110" s="744"/>
      <c r="C110" s="744"/>
      <c r="D110" s="744"/>
      <c r="E110" s="744"/>
      <c r="F110" s="744"/>
      <c r="G110" s="744"/>
      <c r="H110" s="744"/>
      <c r="I110" s="744"/>
      <c r="J110" s="744"/>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c r="AT110" s="744"/>
      <c r="AU110" s="744"/>
      <c r="AV110" s="744"/>
      <c r="AW110" s="744"/>
      <c r="AX110" s="744"/>
      <c r="AY110" s="744"/>
      <c r="AZ110" s="744"/>
      <c r="BA110" s="744"/>
      <c r="BB110" s="744"/>
      <c r="BC110" s="744"/>
      <c r="BD110" s="744"/>
      <c r="BE110" s="744"/>
      <c r="BF110" s="744"/>
      <c r="BG110" s="744"/>
      <c r="BH110" s="745"/>
    </row>
    <row r="111" spans="1:60" x14ac:dyDescent="0.2">
      <c r="BC111" s="27"/>
    </row>
    <row r="112" spans="1:60" x14ac:dyDescent="0.2">
      <c r="BC112" s="27"/>
    </row>
    <row r="113" spans="55:55" x14ac:dyDescent="0.2">
      <c r="BC113" s="27"/>
    </row>
    <row r="114" spans="55:55" x14ac:dyDescent="0.2">
      <c r="BC114" s="27"/>
    </row>
    <row r="115" spans="55:55" x14ac:dyDescent="0.2">
      <c r="BC115" s="27"/>
    </row>
    <row r="116" spans="55:55" x14ac:dyDescent="0.2">
      <c r="BC116" s="27"/>
    </row>
    <row r="117" spans="55:55" x14ac:dyDescent="0.2">
      <c r="BC117" s="27"/>
    </row>
    <row r="118" spans="55:55" x14ac:dyDescent="0.2">
      <c r="BC118" s="27"/>
    </row>
    <row r="119" spans="55:55" x14ac:dyDescent="0.2">
      <c r="BC119" s="27"/>
    </row>
    <row r="120" spans="55:55" x14ac:dyDescent="0.2">
      <c r="BC120" s="27"/>
    </row>
    <row r="121" spans="55:55" x14ac:dyDescent="0.2">
      <c r="BC121" s="27"/>
    </row>
    <row r="122" spans="55:55" x14ac:dyDescent="0.2">
      <c r="BC122" s="27"/>
    </row>
    <row r="123" spans="55:55" x14ac:dyDescent="0.2">
      <c r="BC123" s="27"/>
    </row>
    <row r="124" spans="55:55" x14ac:dyDescent="0.2">
      <c r="BC124" s="27"/>
    </row>
    <row r="125" spans="55:55" x14ac:dyDescent="0.2">
      <c r="BC125" s="27"/>
    </row>
    <row r="126" spans="55:55" x14ac:dyDescent="0.2">
      <c r="BC126" s="27"/>
    </row>
    <row r="127" spans="55:55" x14ac:dyDescent="0.2">
      <c r="BC127" s="27"/>
    </row>
    <row r="128" spans="55:55" x14ac:dyDescent="0.2">
      <c r="BC128" s="27"/>
    </row>
    <row r="129" spans="55:55" x14ac:dyDescent="0.2">
      <c r="BC129" s="27"/>
    </row>
    <row r="130" spans="55:55" x14ac:dyDescent="0.2">
      <c r="BC130" s="27"/>
    </row>
    <row r="131" spans="55:55" x14ac:dyDescent="0.2">
      <c r="BC131" s="27"/>
    </row>
    <row r="132" spans="55:55" x14ac:dyDescent="0.2">
      <c r="BC132" s="27"/>
    </row>
    <row r="133" spans="55:55" x14ac:dyDescent="0.2">
      <c r="BC133" s="27"/>
    </row>
    <row r="134" spans="55:55" x14ac:dyDescent="0.2">
      <c r="BC134" s="27"/>
    </row>
    <row r="135" spans="55:55" x14ac:dyDescent="0.2">
      <c r="BC135" s="27"/>
    </row>
    <row r="136" spans="55:55" x14ac:dyDescent="0.2">
      <c r="BC136" s="27"/>
    </row>
    <row r="137" spans="55:55" x14ac:dyDescent="0.2">
      <c r="BC137" s="27"/>
    </row>
    <row r="138" spans="55:55" x14ac:dyDescent="0.2">
      <c r="BC138" s="27"/>
    </row>
    <row r="139" spans="55:55" x14ac:dyDescent="0.2">
      <c r="BC139" s="27"/>
    </row>
    <row r="140" spans="55:55" x14ac:dyDescent="0.2">
      <c r="BC140" s="27"/>
    </row>
    <row r="141" spans="55:55" x14ac:dyDescent="0.2">
      <c r="BC141" s="27"/>
    </row>
    <row r="142" spans="55:55" x14ac:dyDescent="0.2">
      <c r="BC142" s="27"/>
    </row>
    <row r="143" spans="55:55" x14ac:dyDescent="0.2">
      <c r="BC143" s="27"/>
    </row>
    <row r="144" spans="55:55" x14ac:dyDescent="0.2">
      <c r="BC144" s="27"/>
    </row>
    <row r="145" spans="55:55" x14ac:dyDescent="0.2">
      <c r="BC145" s="27"/>
    </row>
    <row r="146" spans="55:55" x14ac:dyDescent="0.2">
      <c r="BC146" s="27"/>
    </row>
    <row r="147" spans="55:55" x14ac:dyDescent="0.2">
      <c r="BC147" s="27"/>
    </row>
    <row r="148" spans="55:55" x14ac:dyDescent="0.2">
      <c r="BC148" s="27"/>
    </row>
    <row r="149" spans="55:55" x14ac:dyDescent="0.2">
      <c r="BC149" s="27"/>
    </row>
    <row r="150" spans="55:55" x14ac:dyDescent="0.2">
      <c r="BC150" s="27"/>
    </row>
    <row r="151" spans="55:55" x14ac:dyDescent="0.2">
      <c r="BC151" s="27"/>
    </row>
    <row r="152" spans="55:55" x14ac:dyDescent="0.2">
      <c r="BC152" s="27"/>
    </row>
    <row r="153" spans="55:55" x14ac:dyDescent="0.2">
      <c r="BC153" s="27"/>
    </row>
    <row r="154" spans="55:55" x14ac:dyDescent="0.2">
      <c r="BC154" s="27"/>
    </row>
    <row r="155" spans="55:55" x14ac:dyDescent="0.2">
      <c r="BC155" s="27"/>
    </row>
    <row r="156" spans="55:55" x14ac:dyDescent="0.2">
      <c r="BC156" s="27"/>
    </row>
    <row r="157" spans="55:55" x14ac:dyDescent="0.2">
      <c r="BC157" s="27"/>
    </row>
    <row r="158" spans="55:55" x14ac:dyDescent="0.2">
      <c r="BC158" s="27"/>
    </row>
    <row r="159" spans="55:55" x14ac:dyDescent="0.2">
      <c r="BC159" s="27"/>
    </row>
    <row r="160" spans="55:55" x14ac:dyDescent="0.2">
      <c r="BC160" s="27"/>
    </row>
    <row r="161" spans="55:55" x14ac:dyDescent="0.2">
      <c r="BC161" s="27"/>
    </row>
    <row r="162" spans="55:55" x14ac:dyDescent="0.2">
      <c r="BC162" s="27"/>
    </row>
    <row r="163" spans="55:55" x14ac:dyDescent="0.2">
      <c r="BC163" s="27"/>
    </row>
    <row r="164" spans="55:55" x14ac:dyDescent="0.2">
      <c r="BC164" s="27"/>
    </row>
    <row r="165" spans="55:55" x14ac:dyDescent="0.2">
      <c r="BC165" s="27"/>
    </row>
    <row r="166" spans="55:55" x14ac:dyDescent="0.2">
      <c r="BC166" s="27"/>
    </row>
    <row r="167" spans="55:55" x14ac:dyDescent="0.2">
      <c r="BC167" s="27"/>
    </row>
    <row r="168" spans="55:55" x14ac:dyDescent="0.2">
      <c r="BC168" s="27"/>
    </row>
    <row r="169" spans="55:55" x14ac:dyDescent="0.2">
      <c r="BC169" s="27"/>
    </row>
    <row r="170" spans="55:55" x14ac:dyDescent="0.2">
      <c r="BC170" s="27"/>
    </row>
    <row r="171" spans="55:55" x14ac:dyDescent="0.2">
      <c r="BC171" s="27"/>
    </row>
    <row r="172" spans="55:55" x14ac:dyDescent="0.2">
      <c r="BC172" s="27"/>
    </row>
    <row r="173" spans="55:55" x14ac:dyDescent="0.2">
      <c r="BC173" s="27"/>
    </row>
    <row r="174" spans="55:55" x14ac:dyDescent="0.2">
      <c r="BC174" s="27"/>
    </row>
    <row r="175" spans="55:55" x14ac:dyDescent="0.2">
      <c r="BC175" s="27"/>
    </row>
    <row r="176" spans="55:55" x14ac:dyDescent="0.2">
      <c r="BC176" s="27"/>
    </row>
    <row r="177" spans="55:55" x14ac:dyDescent="0.2">
      <c r="BC177" s="27"/>
    </row>
    <row r="178" spans="55:55" x14ac:dyDescent="0.2">
      <c r="BC178" s="27"/>
    </row>
    <row r="179" spans="55:55" x14ac:dyDescent="0.2">
      <c r="BC179" s="27"/>
    </row>
    <row r="180" spans="55:55" x14ac:dyDescent="0.2">
      <c r="BC180" s="27"/>
    </row>
    <row r="181" spans="55:55" x14ac:dyDescent="0.2">
      <c r="BC181" s="27"/>
    </row>
    <row r="182" spans="55:55" x14ac:dyDescent="0.2">
      <c r="BC182" s="27"/>
    </row>
    <row r="183" spans="55:55" x14ac:dyDescent="0.2">
      <c r="BC183" s="27"/>
    </row>
    <row r="184" spans="55:55" x14ac:dyDescent="0.2">
      <c r="BC184" s="27"/>
    </row>
    <row r="185" spans="55:55" x14ac:dyDescent="0.2">
      <c r="BC185" s="27"/>
    </row>
    <row r="186" spans="55:55" x14ac:dyDescent="0.2">
      <c r="BC186" s="27"/>
    </row>
    <row r="187" spans="55:55" x14ac:dyDescent="0.2">
      <c r="BC187" s="27"/>
    </row>
    <row r="188" spans="55:55" x14ac:dyDescent="0.2">
      <c r="BC188" s="27"/>
    </row>
    <row r="189" spans="55:55" x14ac:dyDescent="0.2">
      <c r="BC189" s="27"/>
    </row>
  </sheetData>
  <sheetProtection selectLockedCells="1"/>
  <mergeCells count="320">
    <mergeCell ref="BE88:BH88"/>
    <mergeCell ref="AR82:AX83"/>
    <mergeCell ref="G36:R37"/>
    <mergeCell ref="AD36:AK37"/>
    <mergeCell ref="AS36:AY37"/>
    <mergeCell ref="A36:F37"/>
    <mergeCell ref="G38:R38"/>
    <mergeCell ref="S38:BA38"/>
    <mergeCell ref="BB38:BF38"/>
    <mergeCell ref="BG38:BH38"/>
    <mergeCell ref="S37:AC37"/>
    <mergeCell ref="AL37:AR37"/>
    <mergeCell ref="A38:F38"/>
    <mergeCell ref="S40:T40"/>
    <mergeCell ref="BG36:BH36"/>
    <mergeCell ref="AK53:AN53"/>
    <mergeCell ref="S46:T46"/>
    <mergeCell ref="S68:AZ68"/>
    <mergeCell ref="BA54:BE54"/>
    <mergeCell ref="I54:R54"/>
    <mergeCell ref="A84:BH84"/>
    <mergeCell ref="B63:H63"/>
    <mergeCell ref="BA69:BF70"/>
    <mergeCell ref="BF54:BH54"/>
    <mergeCell ref="S24:BF24"/>
    <mergeCell ref="T20:BB20"/>
    <mergeCell ref="I24:R24"/>
    <mergeCell ref="S25:T25"/>
    <mergeCell ref="U25:BB26"/>
    <mergeCell ref="BG26:BH26"/>
    <mergeCell ref="BG30:BH30"/>
    <mergeCell ref="B25:H26"/>
    <mergeCell ref="I25:R26"/>
    <mergeCell ref="I29:R30"/>
    <mergeCell ref="BC25:BF26"/>
    <mergeCell ref="BC29:BF30"/>
    <mergeCell ref="Y82:AB83"/>
    <mergeCell ref="AD82:AM83"/>
    <mergeCell ref="AN82:AQ83"/>
    <mergeCell ref="BA82:BD83"/>
    <mergeCell ref="BE82:BH83"/>
    <mergeCell ref="I27:P28"/>
    <mergeCell ref="B27:H28"/>
    <mergeCell ref="BG28:BH28"/>
    <mergeCell ref="BC27:BF28"/>
    <mergeCell ref="T27:BB28"/>
    <mergeCell ref="T31:BB32"/>
    <mergeCell ref="BF56:BG56"/>
    <mergeCell ref="BD67:BF67"/>
    <mergeCell ref="B62:H62"/>
    <mergeCell ref="BG52:BH52"/>
    <mergeCell ref="B55:H55"/>
    <mergeCell ref="A54:H54"/>
    <mergeCell ref="U61:AZ63"/>
    <mergeCell ref="J67:M67"/>
    <mergeCell ref="N67:O67"/>
    <mergeCell ref="AN80:AX81"/>
    <mergeCell ref="BA80:BH81"/>
    <mergeCell ref="A80:X83"/>
    <mergeCell ref="A78:BH78"/>
    <mergeCell ref="A104:BH110"/>
    <mergeCell ref="A68:H68"/>
    <mergeCell ref="I72:R75"/>
    <mergeCell ref="A85:BH85"/>
    <mergeCell ref="B39:F40"/>
    <mergeCell ref="G39:R40"/>
    <mergeCell ref="U39:BA42"/>
    <mergeCell ref="BB39:BF42"/>
    <mergeCell ref="B41:F42"/>
    <mergeCell ref="Y88:AB88"/>
    <mergeCell ref="AD88:AM88"/>
    <mergeCell ref="AN88:AQ88"/>
    <mergeCell ref="AR88:AX88"/>
    <mergeCell ref="BA55:BE56"/>
    <mergeCell ref="U59:AZ59"/>
    <mergeCell ref="BA59:BE59"/>
    <mergeCell ref="S60:T60"/>
    <mergeCell ref="U60:AZ60"/>
    <mergeCell ref="BA60:BE60"/>
    <mergeCell ref="BA93:BD94"/>
    <mergeCell ref="BE93:BH94"/>
    <mergeCell ref="S75:T75"/>
    <mergeCell ref="AN93:AQ94"/>
    <mergeCell ref="A90:BH90"/>
    <mergeCell ref="W4:AH4"/>
    <mergeCell ref="AI4:AW4"/>
    <mergeCell ref="AX4:BE4"/>
    <mergeCell ref="D3:E3"/>
    <mergeCell ref="F3:G3"/>
    <mergeCell ref="BF4:BH4"/>
    <mergeCell ref="A5:C5"/>
    <mergeCell ref="D5:L5"/>
    <mergeCell ref="B9:H10"/>
    <mergeCell ref="I9:R10"/>
    <mergeCell ref="M5:V5"/>
    <mergeCell ref="W5:AH5"/>
    <mergeCell ref="S9:BF10"/>
    <mergeCell ref="A1:BH1"/>
    <mergeCell ref="A4:C4"/>
    <mergeCell ref="A2:BH2"/>
    <mergeCell ref="H3:X3"/>
    <mergeCell ref="Y3:BH3"/>
    <mergeCell ref="A6:C6"/>
    <mergeCell ref="A7:BH7"/>
    <mergeCell ref="A8:H8"/>
    <mergeCell ref="BF6:BH6"/>
    <mergeCell ref="I8:R8"/>
    <mergeCell ref="S8:BB8"/>
    <mergeCell ref="BC8:BF8"/>
    <mergeCell ref="BG8:BH8"/>
    <mergeCell ref="D6:L6"/>
    <mergeCell ref="M6:V6"/>
    <mergeCell ref="W6:AH6"/>
    <mergeCell ref="AI6:AW6"/>
    <mergeCell ref="AX6:BE6"/>
    <mergeCell ref="A3:B3"/>
    <mergeCell ref="AI5:AW5"/>
    <mergeCell ref="AX5:BE5"/>
    <mergeCell ref="BF5:BH5"/>
    <mergeCell ref="D4:L4"/>
    <mergeCell ref="M4:V4"/>
    <mergeCell ref="I11:R12"/>
    <mergeCell ref="I23:R23"/>
    <mergeCell ref="S23:BB23"/>
    <mergeCell ref="BC23:BF23"/>
    <mergeCell ref="BG23:BH23"/>
    <mergeCell ref="BC16:BF18"/>
    <mergeCell ref="I19:R20"/>
    <mergeCell ref="BC19:BF20"/>
    <mergeCell ref="T15:BB15"/>
    <mergeCell ref="T14:BB14"/>
    <mergeCell ref="A21:BH21"/>
    <mergeCell ref="A23:H23"/>
    <mergeCell ref="A22:BH22"/>
    <mergeCell ref="I16:R18"/>
    <mergeCell ref="BG12:BH12"/>
    <mergeCell ref="BH19:BH20"/>
    <mergeCell ref="T11:BB12"/>
    <mergeCell ref="I13:R15"/>
    <mergeCell ref="BC11:BF12"/>
    <mergeCell ref="B11:H12"/>
    <mergeCell ref="B20:H20"/>
    <mergeCell ref="BA76:BF77"/>
    <mergeCell ref="Y80:AM81"/>
    <mergeCell ref="BF62:BG62"/>
    <mergeCell ref="BF63:BG63"/>
    <mergeCell ref="B76:H76"/>
    <mergeCell ref="I76:R76"/>
    <mergeCell ref="AY80:AZ83"/>
    <mergeCell ref="U75:AZ75"/>
    <mergeCell ref="BA75:BF75"/>
    <mergeCell ref="S74:T74"/>
    <mergeCell ref="U74:AZ74"/>
    <mergeCell ref="BA74:BF74"/>
    <mergeCell ref="B77:H77"/>
    <mergeCell ref="I77:R77"/>
    <mergeCell ref="S77:T77"/>
    <mergeCell ref="AT67:AV67"/>
    <mergeCell ref="AX67:BB67"/>
    <mergeCell ref="S76:T76"/>
    <mergeCell ref="U76:AZ77"/>
    <mergeCell ref="I69:R70"/>
    <mergeCell ref="S70:T70"/>
    <mergeCell ref="X67:Z67"/>
    <mergeCell ref="AA67:AB67"/>
    <mergeCell ref="J66:Z66"/>
    <mergeCell ref="BF61:BG61"/>
    <mergeCell ref="U48:BA49"/>
    <mergeCell ref="A52:H53"/>
    <mergeCell ref="AB52:AR52"/>
    <mergeCell ref="AS52:BF52"/>
    <mergeCell ref="I55:R55"/>
    <mergeCell ref="S55:T55"/>
    <mergeCell ref="U55:AZ56"/>
    <mergeCell ref="B24:H24"/>
    <mergeCell ref="G49:R49"/>
    <mergeCell ref="Y53:AA53"/>
    <mergeCell ref="U46:BA46"/>
    <mergeCell ref="S47:T47"/>
    <mergeCell ref="BB48:BF49"/>
    <mergeCell ref="AS53:AT53"/>
    <mergeCell ref="AU53:AW53"/>
    <mergeCell ref="AX53:AY53"/>
    <mergeCell ref="AZ53:BC53"/>
    <mergeCell ref="BE53:BF53"/>
    <mergeCell ref="S54:AZ54"/>
    <mergeCell ref="BF55:BG55"/>
    <mergeCell ref="A51:BH51"/>
    <mergeCell ref="AO53:AP53"/>
    <mergeCell ref="AQ53:AR53"/>
    <mergeCell ref="AB53:AD53"/>
    <mergeCell ref="I53:L53"/>
    <mergeCell ref="M53:O53"/>
    <mergeCell ref="P53:Q53"/>
    <mergeCell ref="R53:U53"/>
    <mergeCell ref="V53:X53"/>
    <mergeCell ref="S69:T69"/>
    <mergeCell ref="U69:AZ70"/>
    <mergeCell ref="I68:R68"/>
    <mergeCell ref="AH53:AJ53"/>
    <mergeCell ref="BF59:BG59"/>
    <mergeCell ref="B56:H56"/>
    <mergeCell ref="I56:R56"/>
    <mergeCell ref="S56:T56"/>
    <mergeCell ref="S57:AZ58"/>
    <mergeCell ref="B57:H57"/>
    <mergeCell ref="A58:H60"/>
    <mergeCell ref="BG67:BH67"/>
    <mergeCell ref="A65:BH65"/>
    <mergeCell ref="Q67:T67"/>
    <mergeCell ref="U67:W67"/>
    <mergeCell ref="AR67:AS67"/>
    <mergeCell ref="BA57:BE58"/>
    <mergeCell ref="I63:R63"/>
    <mergeCell ref="S59:T59"/>
    <mergeCell ref="AC67:AF67"/>
    <mergeCell ref="AG67:AH67"/>
    <mergeCell ref="A66:I67"/>
    <mergeCell ref="I62:R62"/>
    <mergeCell ref="S62:T63"/>
    <mergeCell ref="A64:BH64"/>
    <mergeCell ref="BA61:BE63"/>
    <mergeCell ref="AR66:BF66"/>
    <mergeCell ref="AA66:AQ66"/>
    <mergeCell ref="BI11:BI12"/>
    <mergeCell ref="BJ11:BJ12"/>
    <mergeCell ref="BC13:BF15"/>
    <mergeCell ref="BA68:BF68"/>
    <mergeCell ref="BG68:BH68"/>
    <mergeCell ref="B71:H71"/>
    <mergeCell ref="I71:R71"/>
    <mergeCell ref="S71:AZ73"/>
    <mergeCell ref="BA71:BF73"/>
    <mergeCell ref="B33:H34"/>
    <mergeCell ref="I33:R34"/>
    <mergeCell ref="AI67:AL67"/>
    <mergeCell ref="AM67:AO67"/>
    <mergeCell ref="AP67:AQ67"/>
    <mergeCell ref="I57:R60"/>
    <mergeCell ref="B61:H61"/>
    <mergeCell ref="BG66:BH66"/>
    <mergeCell ref="I61:R61"/>
    <mergeCell ref="S61:T61"/>
    <mergeCell ref="B48:F48"/>
    <mergeCell ref="G48:R48"/>
    <mergeCell ref="S48:T48"/>
    <mergeCell ref="A70:H70"/>
    <mergeCell ref="B69:H69"/>
    <mergeCell ref="B49:F49"/>
    <mergeCell ref="U47:BA47"/>
    <mergeCell ref="BB43:BF46"/>
    <mergeCell ref="G43:R43"/>
    <mergeCell ref="A103:BH103"/>
    <mergeCell ref="A102:BH102"/>
    <mergeCell ref="Y86:AM87"/>
    <mergeCell ref="AN86:AX87"/>
    <mergeCell ref="BA86:BH87"/>
    <mergeCell ref="A91:X94"/>
    <mergeCell ref="Y91:AM92"/>
    <mergeCell ref="AN91:AX92"/>
    <mergeCell ref="AY91:AZ94"/>
    <mergeCell ref="BA91:BH92"/>
    <mergeCell ref="A95:BH95"/>
    <mergeCell ref="A89:BH89"/>
    <mergeCell ref="AY86:AZ88"/>
    <mergeCell ref="A86:X88"/>
    <mergeCell ref="Y93:AB94"/>
    <mergeCell ref="AD93:AM94"/>
    <mergeCell ref="AR93:AX94"/>
    <mergeCell ref="BA88:BD88"/>
    <mergeCell ref="B72:H72"/>
    <mergeCell ref="BF57:BG57"/>
    <mergeCell ref="I31:P32"/>
    <mergeCell ref="I52:AA52"/>
    <mergeCell ref="AZ37:BF37"/>
    <mergeCell ref="AZ36:BF36"/>
    <mergeCell ref="BC31:BF32"/>
    <mergeCell ref="A35:BH35"/>
    <mergeCell ref="S36:AC36"/>
    <mergeCell ref="AL36:AR36"/>
    <mergeCell ref="AE53:AG53"/>
    <mergeCell ref="BG32:BH32"/>
    <mergeCell ref="BG34:BH34"/>
    <mergeCell ref="G44:R47"/>
    <mergeCell ref="G41:R42"/>
    <mergeCell ref="S42:T42"/>
    <mergeCell ref="B43:F43"/>
    <mergeCell ref="B44:F44"/>
    <mergeCell ref="S33:T33"/>
    <mergeCell ref="BG53:BH53"/>
    <mergeCell ref="BG37:BH37"/>
    <mergeCell ref="U33:BB34"/>
    <mergeCell ref="BC33:BF34"/>
    <mergeCell ref="BB47:BF47"/>
    <mergeCell ref="A50:BH50"/>
    <mergeCell ref="S43:BA45"/>
    <mergeCell ref="A96:BH97"/>
    <mergeCell ref="A98:BH98"/>
    <mergeCell ref="A99:BH99"/>
    <mergeCell ref="A100:BH100"/>
    <mergeCell ref="A101:BH101"/>
    <mergeCell ref="A79:BH79"/>
    <mergeCell ref="BG13:BH13"/>
    <mergeCell ref="BH14:BH15"/>
    <mergeCell ref="A16:H16"/>
    <mergeCell ref="B17:H17"/>
    <mergeCell ref="B18:H18"/>
    <mergeCell ref="S16:BB16"/>
    <mergeCell ref="T17:BB17"/>
    <mergeCell ref="T18:BB18"/>
    <mergeCell ref="BH17:BH18"/>
    <mergeCell ref="BG16:BH16"/>
    <mergeCell ref="B29:H30"/>
    <mergeCell ref="T29:BB30"/>
    <mergeCell ref="B14:H14"/>
    <mergeCell ref="A13:H13"/>
    <mergeCell ref="B15:H15"/>
    <mergeCell ref="S13:BB13"/>
    <mergeCell ref="B31:H32"/>
    <mergeCell ref="S49:T49"/>
  </mergeCells>
  <conditionalFormatting sqref="Y82:AB83">
    <cfRule type="containsText" dxfId="1" priority="2" operator="containsText" text="STOP">
      <formula>NOT(ISERROR(SEARCH("STOP",Y82)))</formula>
    </cfRule>
  </conditionalFormatting>
  <conditionalFormatting sqref="AN82:AQ83 Y93:AB94 AN93:AQ94 BA93:BD94 BA82:BD83 Y82:AB83">
    <cfRule type="containsText" dxfId="0" priority="1" operator="containsText" text="STOP">
      <formula>NOT(ISERROR(SEARCH("STOP",Y82)))</formula>
    </cfRule>
  </conditionalFormatting>
  <hyperlinks>
    <hyperlink ref="S68" location="'Table 1'!A71" display="bookmark4" xr:uid="{00000000-0004-0000-0200-000000000000}"/>
  </hyperlinks>
  <pageMargins left="0.45" right="0.45" top="0.5" bottom="0.5" header="0.3" footer="0.3"/>
  <pageSetup scale="72" fitToHeight="0" orientation="landscape" r:id="rId1"/>
  <headerFooter scaleWithDoc="0">
    <oddFooter>&amp;RJune 2018</oddFooter>
  </headerFooter>
  <rowBreaks count="5" manualBreakCount="5">
    <brk id="21" max="59" man="1"/>
    <brk id="34" max="59" man="1"/>
    <brk id="51" max="59" man="1"/>
    <brk id="65" max="59" man="1"/>
    <brk id="79" max="59" man="1"/>
  </rowBreaks>
  <colBreaks count="1" manualBreakCount="1">
    <brk id="60"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50"/>
  <sheetViews>
    <sheetView zoomScale="120" zoomScaleNormal="120" zoomScaleSheetLayoutView="87" workbookViewId="0">
      <selection activeCell="L43" sqref="L43"/>
    </sheetView>
  </sheetViews>
  <sheetFormatPr defaultRowHeight="12.75" x14ac:dyDescent="0.2"/>
  <cols>
    <col min="1" max="1" width="9.33203125" style="21"/>
    <col min="2" max="2" width="75.83203125" style="21" customWidth="1"/>
    <col min="3" max="3" width="11.5" style="21" customWidth="1"/>
    <col min="4" max="4" width="44.33203125" style="21" customWidth="1"/>
    <col min="5" max="5" width="9.33203125" style="21"/>
    <col min="6" max="6" width="1.33203125" style="21" customWidth="1"/>
    <col min="7" max="16384" width="9.33203125" style="21"/>
  </cols>
  <sheetData>
    <row r="1" spans="1:16" ht="38.25" customHeight="1" x14ac:dyDescent="0.2">
      <c r="B1" s="884" t="s">
        <v>193</v>
      </c>
      <c r="C1" s="884"/>
      <c r="D1" s="884"/>
    </row>
    <row r="2" spans="1:16" ht="32.1" customHeight="1" x14ac:dyDescent="0.2">
      <c r="B2" s="130" t="s">
        <v>194</v>
      </c>
      <c r="C2" s="130" t="s">
        <v>78</v>
      </c>
      <c r="D2" s="130" t="s">
        <v>205</v>
      </c>
    </row>
    <row r="3" spans="1:16" ht="15" customHeight="1" x14ac:dyDescent="0.2">
      <c r="A3" s="131"/>
      <c r="B3" s="132" t="s">
        <v>204</v>
      </c>
      <c r="C3" s="133">
        <v>472</v>
      </c>
      <c r="D3" s="137" t="s">
        <v>200</v>
      </c>
    </row>
    <row r="4" spans="1:16" ht="15" customHeight="1" x14ac:dyDescent="0.2">
      <c r="A4" s="131"/>
      <c r="B4" s="132" t="s">
        <v>80</v>
      </c>
      <c r="C4" s="133">
        <v>314</v>
      </c>
      <c r="D4" s="134" t="s">
        <v>206</v>
      </c>
    </row>
    <row r="5" spans="1:16" ht="15" hidden="1" customHeight="1" x14ac:dyDescent="0.2">
      <c r="A5" s="136"/>
      <c r="B5" s="132" t="s">
        <v>84</v>
      </c>
      <c r="C5" s="133">
        <v>328</v>
      </c>
      <c r="D5" s="137" t="s">
        <v>197</v>
      </c>
    </row>
    <row r="6" spans="1:16" ht="15" hidden="1" customHeight="1" x14ac:dyDescent="0.2">
      <c r="A6" s="131"/>
      <c r="B6" s="132" t="s">
        <v>87</v>
      </c>
      <c r="C6" s="133">
        <v>340</v>
      </c>
      <c r="D6" s="137" t="s">
        <v>197</v>
      </c>
    </row>
    <row r="7" spans="1:16" ht="15" customHeight="1" x14ac:dyDescent="0.2">
      <c r="A7" s="131"/>
      <c r="B7" s="132" t="s">
        <v>83</v>
      </c>
      <c r="C7" s="133">
        <v>327</v>
      </c>
      <c r="D7" s="135" t="s">
        <v>196</v>
      </c>
    </row>
    <row r="8" spans="1:16" ht="15" hidden="1" customHeight="1" x14ac:dyDescent="0.2">
      <c r="A8" s="131"/>
      <c r="B8" s="132" t="s">
        <v>91</v>
      </c>
      <c r="C8" s="133">
        <v>356</v>
      </c>
      <c r="D8" s="137" t="s">
        <v>197</v>
      </c>
    </row>
    <row r="9" spans="1:16" ht="15" hidden="1" customHeight="1" x14ac:dyDescent="0.2">
      <c r="A9" s="131"/>
      <c r="B9" s="132" t="s">
        <v>92</v>
      </c>
      <c r="C9" s="133">
        <v>362</v>
      </c>
      <c r="D9" s="137" t="s">
        <v>197</v>
      </c>
    </row>
    <row r="10" spans="1:16" ht="15" customHeight="1" x14ac:dyDescent="0.2">
      <c r="A10" s="131"/>
      <c r="B10" s="132" t="s">
        <v>88</v>
      </c>
      <c r="C10" s="133">
        <v>342</v>
      </c>
      <c r="D10" s="137" t="s">
        <v>199</v>
      </c>
    </row>
    <row r="11" spans="1:16" ht="15" customHeight="1" x14ac:dyDescent="0.2">
      <c r="A11" s="131"/>
      <c r="B11" s="132" t="s">
        <v>116</v>
      </c>
      <c r="C11" s="133">
        <v>647</v>
      </c>
      <c r="D11" s="135" t="s">
        <v>196</v>
      </c>
    </row>
    <row r="12" spans="1:16" ht="15" customHeight="1" x14ac:dyDescent="0.2">
      <c r="A12" s="131"/>
      <c r="B12" s="132" t="s">
        <v>94</v>
      </c>
      <c r="C12" s="133">
        <v>382</v>
      </c>
      <c r="D12" s="137" t="s">
        <v>200</v>
      </c>
    </row>
    <row r="13" spans="1:16" ht="15" hidden="1" customHeight="1" x14ac:dyDescent="0.2">
      <c r="A13" s="136"/>
      <c r="B13" s="132" t="s">
        <v>98</v>
      </c>
      <c r="C13" s="133">
        <v>393</v>
      </c>
      <c r="D13" s="137" t="s">
        <v>197</v>
      </c>
    </row>
    <row r="14" spans="1:16" ht="15" customHeight="1" x14ac:dyDescent="0.2">
      <c r="A14" s="131"/>
      <c r="B14" s="132" t="s">
        <v>95</v>
      </c>
      <c r="C14" s="133">
        <v>386</v>
      </c>
      <c r="D14" s="135" t="s">
        <v>196</v>
      </c>
    </row>
    <row r="15" spans="1:16" ht="15" hidden="1" customHeight="1" x14ac:dyDescent="0.2">
      <c r="A15" s="131"/>
      <c r="B15" s="132" t="s">
        <v>100</v>
      </c>
      <c r="C15" s="133">
        <v>396</v>
      </c>
      <c r="D15" s="137" t="s">
        <v>197</v>
      </c>
    </row>
    <row r="16" spans="1:16" ht="15" customHeight="1" x14ac:dyDescent="0.2">
      <c r="A16" s="131"/>
      <c r="B16" s="132" t="s">
        <v>99</v>
      </c>
      <c r="C16" s="133">
        <v>394</v>
      </c>
      <c r="D16" s="137" t="s">
        <v>200</v>
      </c>
      <c r="P16" s="131"/>
    </row>
    <row r="17" spans="1:4" ht="15" hidden="1" customHeight="1" x14ac:dyDescent="0.2">
      <c r="A17" s="131"/>
      <c r="B17" s="132" t="s">
        <v>107</v>
      </c>
      <c r="C17" s="133">
        <v>561</v>
      </c>
      <c r="D17" s="137" t="s">
        <v>197</v>
      </c>
    </row>
    <row r="18" spans="1:4" ht="15" customHeight="1" x14ac:dyDescent="0.2">
      <c r="A18" s="131"/>
      <c r="B18" s="132" t="s">
        <v>103</v>
      </c>
      <c r="C18" s="133">
        <v>511</v>
      </c>
      <c r="D18" s="134" t="s">
        <v>195</v>
      </c>
    </row>
    <row r="19" spans="1:4" ht="15" customHeight="1" x14ac:dyDescent="0.2">
      <c r="A19" s="131"/>
      <c r="B19" s="132" t="s">
        <v>201</v>
      </c>
      <c r="C19" s="133">
        <v>422</v>
      </c>
      <c r="D19" s="137" t="s">
        <v>202</v>
      </c>
    </row>
    <row r="20" spans="1:4" ht="15" hidden="1" customHeight="1" x14ac:dyDescent="0.2">
      <c r="A20" s="131"/>
      <c r="B20" s="132" t="s">
        <v>82</v>
      </c>
      <c r="C20" s="133">
        <v>325</v>
      </c>
      <c r="D20" s="137" t="s">
        <v>197</v>
      </c>
    </row>
    <row r="21" spans="1:4" ht="15" customHeight="1" x14ac:dyDescent="0.2">
      <c r="A21" s="131"/>
      <c r="B21" s="132" t="s">
        <v>81</v>
      </c>
      <c r="C21" s="133">
        <v>315</v>
      </c>
      <c r="D21" s="137" t="s">
        <v>200</v>
      </c>
    </row>
    <row r="22" spans="1:4" ht="15" hidden="1" customHeight="1" x14ac:dyDescent="0.2">
      <c r="A22" s="131"/>
      <c r="B22" s="132" t="s">
        <v>104</v>
      </c>
      <c r="C22" s="133">
        <v>516</v>
      </c>
      <c r="D22" s="137" t="s">
        <v>197</v>
      </c>
    </row>
    <row r="23" spans="1:4" ht="15" hidden="1" customHeight="1" x14ac:dyDescent="0.2">
      <c r="A23" s="131"/>
      <c r="B23" s="132" t="s">
        <v>101</v>
      </c>
      <c r="C23" s="133">
        <v>484</v>
      </c>
      <c r="D23" s="137" t="s">
        <v>197</v>
      </c>
    </row>
    <row r="24" spans="1:4" ht="15" hidden="1" customHeight="1" x14ac:dyDescent="0.2">
      <c r="A24" s="131"/>
      <c r="B24" s="132" t="s">
        <v>109</v>
      </c>
      <c r="C24" s="133">
        <v>590</v>
      </c>
      <c r="D24" s="137" t="s">
        <v>197</v>
      </c>
    </row>
    <row r="25" spans="1:4" ht="15" hidden="1" customHeight="1" x14ac:dyDescent="0.2">
      <c r="A25" s="131"/>
      <c r="B25" s="132" t="s">
        <v>102</v>
      </c>
      <c r="C25" s="133">
        <v>500</v>
      </c>
      <c r="D25" s="137" t="s">
        <v>197</v>
      </c>
    </row>
    <row r="26" spans="1:4" ht="15" hidden="1" customHeight="1" x14ac:dyDescent="0.2">
      <c r="A26" s="131"/>
      <c r="B26" s="132" t="s">
        <v>93</v>
      </c>
      <c r="C26" s="133">
        <v>378</v>
      </c>
      <c r="D26" s="137" t="s">
        <v>197</v>
      </c>
    </row>
    <row r="27" spans="1:4" ht="15" customHeight="1" x14ac:dyDescent="0.2">
      <c r="A27" s="131"/>
      <c r="B27" s="132" t="s">
        <v>110</v>
      </c>
      <c r="C27" s="133">
        <v>595</v>
      </c>
      <c r="D27" s="137" t="s">
        <v>200</v>
      </c>
    </row>
    <row r="28" spans="1:4" ht="15" customHeight="1" x14ac:dyDescent="0.2">
      <c r="A28" s="131"/>
      <c r="B28" s="132" t="s">
        <v>86</v>
      </c>
      <c r="C28" s="133">
        <v>338</v>
      </c>
      <c r="D28" s="134" t="s">
        <v>195</v>
      </c>
    </row>
    <row r="29" spans="1:4" ht="15" hidden="1" customHeight="1" x14ac:dyDescent="0.2">
      <c r="A29" s="131"/>
      <c r="B29" s="132" t="s">
        <v>106</v>
      </c>
      <c r="C29" s="133">
        <v>533</v>
      </c>
      <c r="D29" s="137" t="s">
        <v>197</v>
      </c>
    </row>
    <row r="30" spans="1:4" ht="15" hidden="1" customHeight="1" x14ac:dyDescent="0.2">
      <c r="A30" s="131"/>
      <c r="B30" s="132" t="s">
        <v>85</v>
      </c>
      <c r="C30" s="138">
        <v>329</v>
      </c>
      <c r="D30" s="137" t="s">
        <v>197</v>
      </c>
    </row>
    <row r="31" spans="1:4" ht="15" hidden="1" customHeight="1" x14ac:dyDescent="0.2">
      <c r="A31" s="131"/>
      <c r="B31" s="132" t="s">
        <v>89</v>
      </c>
      <c r="C31" s="138">
        <v>345</v>
      </c>
      <c r="D31" s="137" t="s">
        <v>197</v>
      </c>
    </row>
    <row r="32" spans="1:4" ht="15" customHeight="1" x14ac:dyDescent="0.2">
      <c r="A32" s="131"/>
      <c r="B32" s="132" t="s">
        <v>105</v>
      </c>
      <c r="C32" s="133">
        <v>528</v>
      </c>
      <c r="D32" s="134" t="s">
        <v>195</v>
      </c>
    </row>
    <row r="33" spans="1:4" ht="15" customHeight="1" x14ac:dyDescent="0.2">
      <c r="A33" s="131"/>
      <c r="B33" s="132" t="s">
        <v>203</v>
      </c>
      <c r="C33" s="138">
        <v>643</v>
      </c>
      <c r="D33" s="137" t="s">
        <v>199</v>
      </c>
    </row>
    <row r="34" spans="1:4" ht="15" customHeight="1" x14ac:dyDescent="0.2">
      <c r="A34" s="131"/>
      <c r="B34" s="132" t="s">
        <v>97</v>
      </c>
      <c r="C34" s="133">
        <v>391</v>
      </c>
      <c r="D34" s="137" t="s">
        <v>199</v>
      </c>
    </row>
    <row r="35" spans="1:4" ht="15" hidden="1" customHeight="1" x14ac:dyDescent="0.2">
      <c r="A35" s="131"/>
      <c r="B35" s="132" t="s">
        <v>108</v>
      </c>
      <c r="C35" s="133">
        <v>587</v>
      </c>
      <c r="D35" s="137" t="s">
        <v>197</v>
      </c>
    </row>
    <row r="36" spans="1:4" ht="15" hidden="1" customHeight="1" x14ac:dyDescent="0.2">
      <c r="A36" s="131"/>
      <c r="B36" s="132" t="s">
        <v>111</v>
      </c>
      <c r="C36" s="133">
        <v>606</v>
      </c>
      <c r="D36" s="137" t="s">
        <v>197</v>
      </c>
    </row>
    <row r="37" spans="1:4" ht="15" hidden="1" customHeight="1" x14ac:dyDescent="0.2">
      <c r="A37" s="131"/>
      <c r="B37" s="132" t="s">
        <v>113</v>
      </c>
      <c r="C37" s="133">
        <v>620</v>
      </c>
      <c r="D37" s="137" t="s">
        <v>197</v>
      </c>
    </row>
    <row r="38" spans="1:4" ht="15" customHeight="1" x14ac:dyDescent="0.2">
      <c r="A38" s="131"/>
      <c r="B38" s="132" t="s">
        <v>96</v>
      </c>
      <c r="C38" s="133">
        <v>390</v>
      </c>
      <c r="D38" s="135" t="s">
        <v>196</v>
      </c>
    </row>
    <row r="39" spans="1:4" ht="15" customHeight="1" x14ac:dyDescent="0.2">
      <c r="A39" s="131"/>
      <c r="B39" s="132" t="s">
        <v>79</v>
      </c>
      <c r="C39" s="133">
        <v>645</v>
      </c>
      <c r="D39" s="137" t="s">
        <v>207</v>
      </c>
    </row>
    <row r="40" spans="1:4" ht="15" hidden="1" customHeight="1" x14ac:dyDescent="0.2">
      <c r="A40" s="131"/>
      <c r="B40" s="132" t="s">
        <v>114</v>
      </c>
      <c r="C40" s="133">
        <v>642</v>
      </c>
      <c r="D40" s="137" t="s">
        <v>197</v>
      </c>
    </row>
    <row r="41" spans="1:4" ht="15" hidden="1" customHeight="1" x14ac:dyDescent="0.2">
      <c r="A41" s="131"/>
      <c r="B41" s="132" t="s">
        <v>112</v>
      </c>
      <c r="C41" s="133">
        <v>614</v>
      </c>
      <c r="D41" s="137" t="s">
        <v>197</v>
      </c>
    </row>
    <row r="42" spans="1:4" ht="15" hidden="1" customHeight="1" x14ac:dyDescent="0.2">
      <c r="A42" s="131"/>
      <c r="B42" s="132" t="s">
        <v>90</v>
      </c>
      <c r="C42" s="133">
        <v>351</v>
      </c>
      <c r="D42" s="137" t="s">
        <v>197</v>
      </c>
    </row>
    <row r="43" spans="1:4" ht="15" customHeight="1" x14ac:dyDescent="0.2">
      <c r="A43" s="131"/>
      <c r="B43" s="132" t="s">
        <v>118</v>
      </c>
      <c r="C43" s="133">
        <v>659</v>
      </c>
      <c r="D43" s="137" t="s">
        <v>200</v>
      </c>
    </row>
    <row r="44" spans="1:4" ht="15" customHeight="1" x14ac:dyDescent="0.2">
      <c r="A44" s="131"/>
      <c r="B44" s="132" t="s">
        <v>117</v>
      </c>
      <c r="C44" s="133">
        <v>657</v>
      </c>
      <c r="D44" s="137" t="s">
        <v>200</v>
      </c>
    </row>
    <row r="45" spans="1:4" ht="15" customHeight="1" x14ac:dyDescent="0.2">
      <c r="A45" s="131"/>
      <c r="B45" s="132" t="s">
        <v>115</v>
      </c>
      <c r="C45" s="133">
        <v>644</v>
      </c>
      <c r="D45" s="137" t="s">
        <v>200</v>
      </c>
    </row>
    <row r="47" spans="1:4" ht="145.5" customHeight="1" x14ac:dyDescent="0.2">
      <c r="B47" s="886" t="s">
        <v>208</v>
      </c>
      <c r="C47" s="887"/>
      <c r="D47" s="888"/>
    </row>
    <row r="48" spans="1:4" x14ac:dyDescent="0.2">
      <c r="B48" s="885"/>
      <c r="C48" s="885"/>
      <c r="D48" s="885"/>
    </row>
    <row r="50" spans="2:2" x14ac:dyDescent="0.2">
      <c r="B50" s="139"/>
    </row>
  </sheetData>
  <sheetProtection algorithmName="SHA-512" hashValue="CtZ/9rV7pEOvo5ljMuP85Drskj+EhwbLRkL3LQ35YM7S+xWOh0syAu+ykyE+jAsJgT0vvbILh3d6IY5MOAq9NQ==" saltValue="deVJGbIRLISLWBm8pZBXlQ==" spinCount="100000" sheet="1" objects="1" scenarios="1"/>
  <sortState xmlns:xlrd2="http://schemas.microsoft.com/office/spreadsheetml/2017/richdata2" ref="B3:D45">
    <sortCondition ref="B3:B45"/>
  </sortState>
  <mergeCells count="3">
    <mergeCell ref="B1:D1"/>
    <mergeCell ref="B48:D48"/>
    <mergeCell ref="B47:D47"/>
  </mergeCells>
  <pageMargins left="0.45" right="0.45" top="0.5" bottom="0.5" header="0.3" footer="0.3"/>
  <pageSetup scale="82" fitToHeight="0" orientation="portrait"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V198"/>
  <sheetViews>
    <sheetView zoomScale="120" zoomScaleNormal="120" workbookViewId="0">
      <selection activeCell="O1" sqref="O1"/>
    </sheetView>
  </sheetViews>
  <sheetFormatPr defaultRowHeight="12.75" x14ac:dyDescent="0.2"/>
  <sheetData>
    <row r="1" spans="1:22" s="21" customFormat="1" ht="12.75" customHeight="1" x14ac:dyDescent="0.2">
      <c r="A1" s="23"/>
    </row>
    <row r="2" spans="1:22" ht="12.75" customHeight="1" x14ac:dyDescent="0.2"/>
    <row r="3" spans="1:22" ht="12.75" customHeight="1" x14ac:dyDescent="0.2">
      <c r="A3" s="15"/>
      <c r="B3" s="15"/>
      <c r="C3" s="15"/>
      <c r="D3" s="15"/>
      <c r="E3" s="15"/>
      <c r="F3" s="15"/>
      <c r="G3" s="15"/>
    </row>
    <row r="7" spans="1:22" x14ac:dyDescent="0.2">
      <c r="V7" s="22"/>
    </row>
    <row r="189" spans="2:3" ht="15" x14ac:dyDescent="0.2">
      <c r="B189" s="140" t="s">
        <v>209</v>
      </c>
    </row>
    <row r="190" spans="2:3" ht="14.25" x14ac:dyDescent="0.2">
      <c r="B190" s="145" t="s">
        <v>217</v>
      </c>
    </row>
    <row r="191" spans="2:3" s="21" customFormat="1" ht="14.25" x14ac:dyDescent="0.2">
      <c r="B191" s="141"/>
      <c r="C191" s="142" t="s">
        <v>210</v>
      </c>
    </row>
    <row r="192" spans="2:3" ht="14.25" x14ac:dyDescent="0.2">
      <c r="B192" s="145" t="s">
        <v>218</v>
      </c>
    </row>
    <row r="193" spans="2:3" ht="15" x14ac:dyDescent="0.2">
      <c r="C193" s="143" t="s">
        <v>211</v>
      </c>
    </row>
    <row r="194" spans="2:3" s="21" customFormat="1" ht="14.25" x14ac:dyDescent="0.2">
      <c r="B194" s="145" t="s">
        <v>212</v>
      </c>
    </row>
    <row r="195" spans="2:3" ht="15" x14ac:dyDescent="0.2">
      <c r="C195" s="143" t="s">
        <v>213</v>
      </c>
    </row>
    <row r="196" spans="2:3" s="21" customFormat="1" ht="14.25" x14ac:dyDescent="0.2">
      <c r="B196" s="145" t="s">
        <v>214</v>
      </c>
    </row>
    <row r="197" spans="2:3" x14ac:dyDescent="0.2">
      <c r="C197" s="143" t="s">
        <v>215</v>
      </c>
    </row>
    <row r="198" spans="2:3" x14ac:dyDescent="0.2">
      <c r="C198" s="144" t="s">
        <v>216</v>
      </c>
    </row>
  </sheetData>
  <hyperlinks>
    <hyperlink ref="B194" r:id="rId1" xr:uid="{00000000-0004-0000-0400-000000000000}"/>
    <hyperlink ref="B196" r:id="rId2" xr:uid="{00000000-0004-0000-0400-000001000000}"/>
    <hyperlink ref="C198" r:id="rId3" xr:uid="{00000000-0004-0000-0400-000002000000}"/>
    <hyperlink ref="B190" r:id="rId4" xr:uid="{00000000-0004-0000-0400-000003000000}"/>
    <hyperlink ref="B192" r:id="rId5" xr:uid="{00000000-0004-0000-0400-000004000000}"/>
  </hyperlinks>
  <pageMargins left="0.45" right="0.45" top="0.5" bottom="0.5" header="0.3" footer="0.3"/>
  <pageSetup scale="77" fitToHeight="0"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
  <sheetViews>
    <sheetView zoomScale="120" zoomScaleNormal="120" workbookViewId="0"/>
  </sheetViews>
  <sheetFormatPr defaultRowHeight="12.75" x14ac:dyDescent="0.2"/>
  <sheetData>
    <row r="1" spans="1:1" ht="20.25" x14ac:dyDescent="0.2">
      <c r="A1" s="129" t="s">
        <v>170</v>
      </c>
    </row>
  </sheetData>
  <sheetProtection algorithmName="SHA-512" hashValue="jEhCumPRhrPts7awS2PB21FvXbF35LlvT0tssSjCRATWQ6bekfxNZTAK16HMl7wlIcOjXJiWTZj06J1HNjWuvg==" saltValue="RxOwyrhqhVSJvgODjP7Cjg==" spinCount="100000" sheet="1" objects="1" scenarios="1"/>
  <pageMargins left="0.45" right="0.45" top="0.5" bottom="0.5" header="0.3" footer="0.3"/>
  <pageSetup scale="61" fitToHeight="0" orientation="portrait" verticalDpi="598"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Datasheet Instructions</vt:lpstr>
      <vt:lpstr>Rapid Approach Screening</vt:lpstr>
      <vt:lpstr>Standard Approach Assessment</vt:lpstr>
      <vt:lpstr>Selected Practices</vt:lpstr>
      <vt:lpstr>State Monarch BMPs</vt:lpstr>
      <vt:lpstr>TN9_Table 3</vt:lpstr>
      <vt:lpstr>'State Monarch BMPs'!Burning</vt:lpstr>
      <vt:lpstr>'State Monarch BMPs'!Coordinate_Activities_with_Neighbors</vt:lpstr>
      <vt:lpstr>'State Monarch BMPs'!Grazing</vt:lpstr>
      <vt:lpstr>'State Monarch BMPs'!Herbicide_Applications</vt:lpstr>
      <vt:lpstr>'State Monarch BMPs'!Iowa_NRCS_Best_Practices_for_Monarch_DRA</vt:lpstr>
      <vt:lpstr>'State Monarch BMPs'!Look_Before_Acting</vt:lpstr>
      <vt:lpstr>'State Monarch BMPs'!Mowing_and_Haying</vt:lpstr>
      <vt:lpstr>'Datasheet Instructions'!Print_Area</vt:lpstr>
      <vt:lpstr>'Rapid Approach Screening'!Print_Area</vt:lpstr>
      <vt:lpstr>'Selected Practices'!Print_Area</vt:lpstr>
      <vt:lpstr>'Standard Approach Assessment'!Print_Area</vt:lpstr>
      <vt:lpstr>'State Monarch BMPs'!Print_Area</vt:lpstr>
      <vt:lpstr>'TN9_Table 3'!Print_Area</vt:lpstr>
      <vt:lpstr>'State Monarch BMPs'!Tillage</vt:lpstr>
      <vt:lpstr>'State Monarch BMPs'!Use_Approved_Decision_Support_Tools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Wildlife Habitat Evaluation Guide for the Monarch Butterfly, Midwest</dc:title>
  <dc:creator>Oja, Mark - NRCS, St. Paul, MN;Cronin, James - NRCS, Des Moines, IA;Davis, Lee - NRCS, Fort Worth, TX;Vaughan, Mace - NRCS, Portland, OR;Lowe, Brianne - NRCS, Indianapolis, IN</dc:creator>
  <cp:lastModifiedBy>Cecelia Sakry</cp:lastModifiedBy>
  <cp:lastPrinted>2018-09-07T18:08:02Z</cp:lastPrinted>
  <dcterms:created xsi:type="dcterms:W3CDTF">2016-03-24T08:07:48Z</dcterms:created>
  <dcterms:modified xsi:type="dcterms:W3CDTF">2020-08-05T12:55:10Z</dcterms:modified>
</cp:coreProperties>
</file>